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СВОД!$A$1:$AT$68</definedName>
  </definedNames>
  <calcPr calcId="152511"/>
</workbook>
</file>

<file path=xl/calcChain.xml><?xml version="1.0" encoding="utf-8"?>
<calcChain xmlns="http://schemas.openxmlformats.org/spreadsheetml/2006/main">
  <c r="AS50" i="1" l="1"/>
  <c r="AS51" i="1" s="1"/>
  <c r="AS49" i="1"/>
  <c r="AQ50" i="1"/>
  <c r="AR50" i="1"/>
  <c r="AR49" i="1"/>
  <c r="AQ49" i="1"/>
  <c r="AP50" i="1"/>
  <c r="AP51" i="1"/>
  <c r="AP49" i="1"/>
  <c r="M50" i="1" l="1"/>
  <c r="M46" i="1"/>
  <c r="AR51" i="1"/>
  <c r="AQ51" i="1"/>
  <c r="AB51" i="1"/>
  <c r="AC51" i="1"/>
  <c r="AA51" i="1"/>
  <c r="Z51" i="1"/>
  <c r="Y51" i="1"/>
  <c r="X51" i="1"/>
  <c r="W51" i="1"/>
  <c r="V51" i="1"/>
  <c r="T51" i="1"/>
  <c r="S51" i="1"/>
  <c r="R51" i="1"/>
  <c r="Q51" i="1"/>
  <c r="P51" i="1"/>
  <c r="O51" i="1"/>
  <c r="N51" i="1"/>
  <c r="H51" i="1"/>
  <c r="G51" i="1"/>
  <c r="K51" i="1"/>
  <c r="J51" i="1"/>
  <c r="L51" i="1"/>
  <c r="F51" i="1"/>
  <c r="E51" i="1"/>
  <c r="C51" i="1"/>
  <c r="D51" i="1"/>
  <c r="B51" i="1"/>
  <c r="AC24" i="1" l="1"/>
  <c r="AC23" i="1"/>
  <c r="Y60" i="1" l="1"/>
  <c r="Y59" i="1"/>
  <c r="Y22" i="1"/>
  <c r="B16" i="1" l="1"/>
  <c r="J16" i="1" l="1"/>
  <c r="F16" i="1"/>
  <c r="N6" i="1" l="1"/>
  <c r="D62" i="1" l="1"/>
  <c r="AQ43" i="1"/>
  <c r="AG35" i="1"/>
  <c r="B38" i="1" l="1"/>
  <c r="AR46" i="1" l="1"/>
  <c r="AQ46" i="1"/>
  <c r="AP46" i="1"/>
  <c r="AO46" i="1"/>
  <c r="AO43" i="1"/>
  <c r="AR58" i="1" l="1"/>
  <c r="AQ58" i="1"/>
  <c r="AP58" i="1"/>
  <c r="AP61" i="1" l="1"/>
  <c r="AP60" i="1"/>
  <c r="AP59" i="1"/>
  <c r="AP62" i="1" l="1"/>
  <c r="AD51" i="1"/>
  <c r="AR48" i="1" l="1"/>
  <c r="AR47" i="1"/>
  <c r="AQ48" i="1"/>
  <c r="AQ47" i="1"/>
  <c r="AP48" i="1"/>
  <c r="AP47" i="1"/>
  <c r="AN51" i="1"/>
  <c r="AM51" i="1"/>
  <c r="AO51" i="1" s="1"/>
  <c r="AL51" i="1"/>
  <c r="AJ51" i="1"/>
  <c r="AI51" i="1"/>
  <c r="AH51" i="1"/>
  <c r="AF51" i="1"/>
  <c r="AE51" i="1"/>
  <c r="AG47" i="1" s="1"/>
  <c r="I48" i="1"/>
  <c r="Q47" i="1" l="1"/>
  <c r="Q46" i="1"/>
  <c r="AR60" i="1"/>
  <c r="AQ60" i="1"/>
  <c r="Y46" i="1"/>
  <c r="E46" i="1" l="1"/>
  <c r="E44" i="1"/>
  <c r="E43" i="1"/>
  <c r="I46" i="1"/>
  <c r="I45" i="1"/>
  <c r="I44" i="1"/>
  <c r="I43" i="1"/>
  <c r="I51" i="1" s="1"/>
  <c r="U43" i="1"/>
  <c r="U51" i="1" s="1"/>
  <c r="U44" i="1"/>
  <c r="U46" i="1"/>
  <c r="AG49" i="1"/>
  <c r="AG45" i="1"/>
  <c r="AG43" i="1"/>
  <c r="AG51" i="1" l="1"/>
  <c r="N8" i="1" l="1"/>
  <c r="O8" i="1"/>
  <c r="P8" i="1"/>
  <c r="AQ59" i="1" l="1"/>
  <c r="P62" i="1"/>
  <c r="N62" i="1"/>
  <c r="O62" i="1"/>
  <c r="Q61" i="1" s="1"/>
  <c r="AP45" i="1" l="1"/>
  <c r="AP44" i="1"/>
  <c r="G16" i="1" l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2" i="1" l="1"/>
  <c r="W62" i="1"/>
  <c r="Y58" i="1" l="1"/>
  <c r="G62" i="1"/>
  <c r="AP21" i="1" l="1"/>
  <c r="AP43" i="1" l="1"/>
  <c r="AR22" i="1" l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I25" i="1" s="1"/>
  <c r="F38" i="1"/>
  <c r="D38" i="1"/>
  <c r="C38" i="1"/>
  <c r="E22" i="1" s="1"/>
  <c r="AE38" i="1"/>
  <c r="AL38" i="1"/>
  <c r="AG21" i="1" l="1"/>
  <c r="AG24" i="1"/>
  <c r="E26" i="1"/>
  <c r="E24" i="1"/>
  <c r="M37" i="1"/>
  <c r="M29" i="1"/>
  <c r="M28" i="1"/>
  <c r="E29" i="1"/>
  <c r="E21" i="1"/>
  <c r="E28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9" i="1" l="1"/>
  <c r="AL62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1" i="1"/>
  <c r="AQ61" i="1"/>
  <c r="AM62" i="1"/>
  <c r="AO60" i="1" l="1"/>
  <c r="AO59" i="1"/>
  <c r="AO58" i="1"/>
  <c r="AK51" i="1"/>
  <c r="AO61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2" i="1"/>
  <c r="AN62" i="1"/>
  <c r="AH62" i="1"/>
  <c r="AR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Q62" i="1"/>
  <c r="AS58" i="1" l="1"/>
  <c r="L62" i="1"/>
  <c r="J62" i="1"/>
  <c r="K62" i="1"/>
  <c r="Y62" i="1"/>
  <c r="V62" i="1"/>
  <c r="C62" i="1"/>
  <c r="B62" i="1"/>
  <c r="H62" i="1"/>
  <c r="I60" i="1"/>
  <c r="F62" i="1"/>
  <c r="AR62" i="1"/>
  <c r="AJ62" i="1"/>
  <c r="AI62" i="1"/>
  <c r="AK58" i="1" s="1"/>
  <c r="AF62" i="1"/>
  <c r="AE62" i="1"/>
  <c r="AG58" i="1" s="1"/>
  <c r="AD62" i="1"/>
  <c r="AB62" i="1"/>
  <c r="AA62" i="1"/>
  <c r="AC58" i="1" s="1"/>
  <c r="Z62" i="1"/>
  <c r="S62" i="1"/>
  <c r="T62" i="1"/>
  <c r="R62" i="1"/>
  <c r="M60" i="1" l="1"/>
  <c r="M61" i="1"/>
  <c r="E58" i="1"/>
  <c r="E61" i="1"/>
  <c r="Q60" i="1"/>
  <c r="Q59" i="1"/>
  <c r="U61" i="1"/>
  <c r="U60" i="1"/>
  <c r="AC59" i="1"/>
  <c r="AC60" i="1"/>
  <c r="AS60" i="1"/>
  <c r="AS61" i="1"/>
  <c r="AS59" i="1"/>
  <c r="AG59" i="1"/>
  <c r="AC61" i="1"/>
  <c r="U59" i="1"/>
  <c r="AK59" i="1"/>
  <c r="AK62" i="1" s="1"/>
  <c r="U58" i="1"/>
  <c r="M59" i="1"/>
  <c r="M58" i="1"/>
  <c r="E59" i="1"/>
  <c r="E60" i="1"/>
  <c r="I59" i="1"/>
  <c r="I58" i="1"/>
  <c r="Q58" i="1"/>
  <c r="M14" i="1"/>
  <c r="M16" i="1" s="1"/>
  <c r="AG62" i="1" l="1"/>
  <c r="AC62" i="1"/>
  <c r="U62" i="1"/>
  <c r="M62" i="1"/>
  <c r="E62" i="1"/>
  <c r="I62" i="1"/>
  <c r="Q62" i="1"/>
  <c r="M43" i="1" l="1"/>
  <c r="M44" i="1"/>
  <c r="M45" i="1"/>
  <c r="AS62" i="1"/>
  <c r="M51" i="1" l="1"/>
  <c r="AR44" i="1"/>
  <c r="AQ44" i="1"/>
  <c r="AS48" i="1" s="1"/>
  <c r="AS46" i="1" l="1"/>
  <c r="AS47" i="1"/>
  <c r="Y45" i="1"/>
  <c r="Y43" i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44" i="1"/>
  <c r="AG34" i="1"/>
  <c r="AG32" i="1"/>
  <c r="AG31" i="1"/>
  <c r="AG38" i="1" l="1"/>
  <c r="AC22" i="1" l="1"/>
  <c r="Q44" i="1" l="1"/>
  <c r="Q43" i="1"/>
  <c r="Q45" i="1"/>
  <c r="AC38" i="1"/>
  <c r="I28" i="1" l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E16" i="1"/>
  <c r="AS45" i="1"/>
  <c r="AS44" i="1"/>
  <c r="AS38" i="1"/>
</calcChain>
</file>

<file path=xl/sharedStrings.xml><?xml version="1.0" encoding="utf-8"?>
<sst xmlns="http://schemas.openxmlformats.org/spreadsheetml/2006/main" count="237" uniqueCount="63">
  <si>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</si>
  <si>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</si>
  <si>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</si>
  <si>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</si>
  <si>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</si>
  <si>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</si>
  <si>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</si>
  <si>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</si>
  <si>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</si>
  <si>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</si>
  <si>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</si>
  <si>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</si>
  <si>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</si>
  <si>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</si>
  <si>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</si>
  <si>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</si>
  <si>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</si>
  <si>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</si>
  <si>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</si>
  <si>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</si>
  <si>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</si>
  <si>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</si>
  <si>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</si>
  <si>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</si>
  <si>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</si>
  <si>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</si>
  <si>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</si>
  <si>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</si>
  <si>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</si>
  <si>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</si>
  <si>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</si>
  <si>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</si>
  <si>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</si>
  <si>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</si>
  <si>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</si>
  <si>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</si>
  <si>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</si>
  <si>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</si>
  <si>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</si>
  <si>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</si>
  <si>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</si>
  <si>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</si>
  <si>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</si>
  <si>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</si>
  <si>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</si>
  <si>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</si>
  <si>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</si>
  <si>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</si>
  <si>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</si>
  <si>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</si>
  <si>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</si>
  <si>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</si>
  <si>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</si>
  <si>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</si>
  <si>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</si>
  <si>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</si>
  <si>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</si>
  <si>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</si>
  <si>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</si>
  <si>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</si>
  <si>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</si>
  <si>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по состоянию на 18.06.2021г.</t>
  </si>
  <si>
    <t>F-Строительство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</si>
</sst>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5" borderId="34" xfId="0" applyFont="1" applyFill="1" applyBorder="1" applyAlignment="1">
      <alignment wrapText="1"/>
    </xf>
    <xf numFmtId="0" fontId="2" fillId="5" borderId="33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5" xfId="0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7" xfId="1" applyFont="1" applyFill="1" applyBorder="1" applyAlignment="1">
      <alignment horizontal="right" vertical="center" wrapText="1"/>
    </xf>
    <xf numFmtId="165" fontId="2" fillId="0" borderId="20" xfId="1" applyFont="1" applyFill="1" applyBorder="1" applyAlignment="1">
      <alignment horizontal="right" vertical="center" wrapText="1"/>
    </xf>
    <xf numFmtId="9" fontId="2" fillId="0" borderId="49" xfId="2" applyFont="1" applyFill="1" applyBorder="1" applyAlignment="1">
      <alignment horizontal="center" vertical="center" wrapText="1"/>
    </xf>
    <xf numFmtId="165" fontId="2" fillId="0" borderId="5" xfId="1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165" fontId="2" fillId="0" borderId="1" xfId="1" applyFont="1" applyFill="1" applyBorder="1" applyAlignment="1">
      <alignment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165" fontId="3" fillId="0" borderId="32" xfId="0" applyNumberFormat="1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1" fontId="2" fillId="0" borderId="51" xfId="0" applyNumberFormat="1" applyFont="1" applyFill="1" applyBorder="1" applyAlignment="1">
      <alignment horizontal="center" wrapText="1"/>
    </xf>
    <xf numFmtId="164" fontId="3" fillId="0" borderId="50" xfId="2" applyNumberFormat="1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5"/>
  <sheetViews>
    <sheetView tabSelected="1" zoomScale="80" zoomScaleNormal="80" zoomScaleSheetLayoutView="80" workbookViewId="0">
      <selection activeCell="K17" sqref="K17:L17"/>
    </sheetView>
  </sheetViews>
  <sheetFormatPr defaultColWidth="9.140625"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3.85546875" style="1" customWidth="1"/>
    <col min="40" max="40" width="12.2851562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47" width="11.140625" style="1" bestFit="1" customWidth="1"/>
    <col min="48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195" t="s">
        <v>21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09" t="s">
        <v>0</v>
      </c>
      <c r="B3" s="206" t="s">
        <v>57</v>
      </c>
      <c r="C3" s="207"/>
      <c r="D3" s="207"/>
      <c r="E3" s="208"/>
      <c r="F3" s="218" t="s">
        <v>40</v>
      </c>
      <c r="G3" s="218"/>
      <c r="H3" s="218"/>
      <c r="I3" s="218"/>
      <c r="J3" s="219" t="s">
        <v>55</v>
      </c>
      <c r="K3" s="218"/>
      <c r="L3" s="218"/>
      <c r="M3" s="218"/>
      <c r="N3" s="206" t="s">
        <v>58</v>
      </c>
      <c r="O3" s="207"/>
      <c r="P3" s="207"/>
      <c r="Q3" s="208"/>
    </row>
    <row r="4" spans="1:20" ht="18" customHeight="1" x14ac:dyDescent="0.25">
      <c r="A4" s="210"/>
      <c r="B4" s="212" t="s">
        <v>2</v>
      </c>
      <c r="C4" s="214" t="s">
        <v>30</v>
      </c>
      <c r="D4" s="214" t="s">
        <v>36</v>
      </c>
      <c r="E4" s="216" t="s">
        <v>1</v>
      </c>
      <c r="F4" s="224" t="s">
        <v>2</v>
      </c>
      <c r="G4" s="220" t="s">
        <v>30</v>
      </c>
      <c r="H4" s="220" t="s">
        <v>36</v>
      </c>
      <c r="I4" s="222" t="s">
        <v>1</v>
      </c>
      <c r="J4" s="226" t="s">
        <v>2</v>
      </c>
      <c r="K4" s="220" t="s">
        <v>30</v>
      </c>
      <c r="L4" s="220" t="s">
        <v>36</v>
      </c>
      <c r="M4" s="222" t="s">
        <v>1</v>
      </c>
      <c r="N4" s="212" t="s">
        <v>2</v>
      </c>
      <c r="O4" s="214" t="s">
        <v>30</v>
      </c>
      <c r="P4" s="214" t="s">
        <v>36</v>
      </c>
      <c r="Q4" s="216" t="s">
        <v>1</v>
      </c>
    </row>
    <row r="5" spans="1:20" ht="21.6" customHeight="1" thickBot="1" x14ac:dyDescent="0.3">
      <c r="A5" s="211"/>
      <c r="B5" s="213"/>
      <c r="C5" s="215"/>
      <c r="D5" s="215"/>
      <c r="E5" s="217"/>
      <c r="F5" s="225"/>
      <c r="G5" s="221"/>
      <c r="H5" s="221"/>
      <c r="I5" s="223"/>
      <c r="J5" s="227"/>
      <c r="K5" s="221"/>
      <c r="L5" s="221"/>
      <c r="M5" s="223"/>
      <c r="N5" s="213"/>
      <c r="O5" s="215"/>
      <c r="P5" s="215"/>
      <c r="Q5" s="217"/>
    </row>
    <row r="6" spans="1:20" s="28" customFormat="1" ht="16.5" customHeight="1" x14ac:dyDescent="0.25">
      <c r="A6" s="23" t="s">
        <v>22</v>
      </c>
      <c r="B6" s="14">
        <v>36</v>
      </c>
      <c r="C6" s="138">
        <v>7134.3440000000001</v>
      </c>
      <c r="D6" s="138">
        <v>2679.3734840000002</v>
      </c>
      <c r="E6" s="17">
        <f>C6/C16</f>
        <v>0.10397824845495773</v>
      </c>
      <c r="F6" s="24">
        <v>1</v>
      </c>
      <c r="G6" s="138">
        <v>52</v>
      </c>
      <c r="H6" s="138">
        <v>26</v>
      </c>
      <c r="I6" s="18">
        <f>G6/G16</f>
        <v>3.7879267045445608E-3</v>
      </c>
      <c r="J6" s="14">
        <v>1</v>
      </c>
      <c r="K6" s="138">
        <v>338</v>
      </c>
      <c r="L6" s="138">
        <v>75.5</v>
      </c>
      <c r="M6" s="18">
        <f>K6/K16</f>
        <v>0.23441548679035201</v>
      </c>
      <c r="N6" s="14">
        <f>B6+J6</f>
        <v>37</v>
      </c>
      <c r="O6" s="138">
        <f>C6+K6</f>
        <v>7472.3440000000001</v>
      </c>
      <c r="P6" s="138">
        <f>D6+L6</f>
        <v>2754.8734840000002</v>
      </c>
      <c r="Q6" s="17">
        <f>O6/O16</f>
        <v>0.10666290381224587</v>
      </c>
    </row>
    <row r="7" spans="1:20" s="28" customFormat="1" x14ac:dyDescent="0.25">
      <c r="A7" s="23" t="s">
        <v>23</v>
      </c>
      <c r="B7" s="14">
        <v>41</v>
      </c>
      <c r="C7" s="138">
        <v>8360.3212999999996</v>
      </c>
      <c r="D7" s="138">
        <v>3961.3973940000001</v>
      </c>
      <c r="E7" s="17">
        <f>C7/C16</f>
        <v>0.12184604012571797</v>
      </c>
      <c r="F7" s="24">
        <v>7</v>
      </c>
      <c r="G7" s="138">
        <v>5325</v>
      </c>
      <c r="H7" s="138">
        <v>2659.62264</v>
      </c>
      <c r="I7" s="18">
        <f>G7/G16</f>
        <v>0.38789826349422662</v>
      </c>
      <c r="J7" s="14">
        <v>2</v>
      </c>
      <c r="K7" s="138">
        <v>107.88425700000001</v>
      </c>
      <c r="L7" s="138">
        <v>53.942127999999997</v>
      </c>
      <c r="M7" s="18">
        <f>K7/K16</f>
        <v>7.482171781559302E-2</v>
      </c>
      <c r="N7" s="14">
        <f t="shared" ref="N7:N15" si="0">B7+J7</f>
        <v>43</v>
      </c>
      <c r="O7" s="138">
        <f t="shared" ref="O7:O15" si="1">C7+K7</f>
        <v>8468.2055569999993</v>
      </c>
      <c r="P7" s="138">
        <f t="shared" ref="P7:P15" si="2">D7+L7</f>
        <v>4015.3395220000002</v>
      </c>
      <c r="Q7" s="17">
        <f>O7/O16</f>
        <v>0.12087818692348971</v>
      </c>
    </row>
    <row r="8" spans="1:20" s="28" customFormat="1" ht="15.75" customHeight="1" x14ac:dyDescent="0.25">
      <c r="A8" s="23" t="s">
        <v>19</v>
      </c>
      <c r="B8" s="14">
        <v>44</v>
      </c>
      <c r="C8" s="140">
        <v>9072.8167859999994</v>
      </c>
      <c r="D8" s="140">
        <v>4126.5103339999996</v>
      </c>
      <c r="E8" s="17">
        <f>C8/C16</f>
        <v>0.13223018093338632</v>
      </c>
      <c r="F8" s="24">
        <v>7</v>
      </c>
      <c r="G8" s="138">
        <v>4995.8263429999997</v>
      </c>
      <c r="H8" s="138">
        <v>2142.7798720000001</v>
      </c>
      <c r="I8" s="18">
        <f>G8/G16</f>
        <v>0.36391969261378643</v>
      </c>
      <c r="J8" s="14"/>
      <c r="K8" s="138"/>
      <c r="L8" s="138"/>
      <c r="M8" s="18">
        <f>K8/K16</f>
        <v>0</v>
      </c>
      <c r="N8" s="14">
        <f t="shared" si="0"/>
        <v>44</v>
      </c>
      <c r="O8" s="138">
        <f t="shared" si="1"/>
        <v>9072.8167859999994</v>
      </c>
      <c r="P8" s="138">
        <f t="shared" si="2"/>
        <v>4126.5103339999996</v>
      </c>
      <c r="Q8" s="17">
        <f>O8/O16</f>
        <v>0.12950862328490867</v>
      </c>
    </row>
    <row r="9" spans="1:20" s="28" customFormat="1" ht="21.75" customHeight="1" x14ac:dyDescent="0.25">
      <c r="A9" s="23" t="s">
        <v>26</v>
      </c>
      <c r="B9" s="14">
        <v>58</v>
      </c>
      <c r="C9" s="138">
        <v>8825.4354960000001</v>
      </c>
      <c r="D9" s="138">
        <v>4045.7934369999998</v>
      </c>
      <c r="E9" s="17">
        <f>C9/C16</f>
        <v>0.12862476560231623</v>
      </c>
      <c r="F9" s="24">
        <v>5</v>
      </c>
      <c r="G9" s="138">
        <v>2055</v>
      </c>
      <c r="H9" s="138">
        <v>946.84169999999995</v>
      </c>
      <c r="I9" s="18">
        <f>G9/G16</f>
        <v>0.14969594957382831</v>
      </c>
      <c r="J9" s="14">
        <v>1</v>
      </c>
      <c r="K9" s="138">
        <v>38</v>
      </c>
      <c r="L9" s="138">
        <v>12.48</v>
      </c>
      <c r="M9" s="18">
        <f>K9/K16</f>
        <v>2.6354403840335432E-2</v>
      </c>
      <c r="N9" s="14">
        <f t="shared" si="0"/>
        <v>59</v>
      </c>
      <c r="O9" s="138">
        <f t="shared" si="1"/>
        <v>8863.4354960000001</v>
      </c>
      <c r="P9" s="138">
        <f t="shared" si="2"/>
        <v>4058.2734369999998</v>
      </c>
      <c r="Q9" s="17">
        <f>O9/O16</f>
        <v>0.12651984006034703</v>
      </c>
    </row>
    <row r="10" spans="1:20" s="28" customFormat="1" x14ac:dyDescent="0.25">
      <c r="A10" s="23" t="s">
        <v>27</v>
      </c>
      <c r="B10" s="14">
        <v>15</v>
      </c>
      <c r="C10" s="138">
        <v>5040.7</v>
      </c>
      <c r="D10" s="138">
        <v>1687.4550759900001</v>
      </c>
      <c r="E10" s="17">
        <f>C10/C16</f>
        <v>7.346480026571546E-2</v>
      </c>
      <c r="F10" s="24"/>
      <c r="G10" s="138"/>
      <c r="H10" s="138"/>
      <c r="I10" s="18">
        <f>G10/G16</f>
        <v>0</v>
      </c>
      <c r="J10" s="14"/>
      <c r="K10" s="138"/>
      <c r="L10" s="138"/>
      <c r="M10" s="18">
        <f>K10/K16</f>
        <v>0</v>
      </c>
      <c r="N10" s="14">
        <f t="shared" si="0"/>
        <v>15</v>
      </c>
      <c r="O10" s="138">
        <f t="shared" si="1"/>
        <v>5040.7</v>
      </c>
      <c r="P10" s="138">
        <f t="shared" si="2"/>
        <v>1687.4550759900001</v>
      </c>
      <c r="Q10" s="17">
        <f>O10/O16</f>
        <v>7.195274993313848E-2</v>
      </c>
    </row>
    <row r="11" spans="1:20" s="28" customFormat="1" ht="15.75" customHeight="1" x14ac:dyDescent="0.25">
      <c r="A11" s="23" t="s">
        <v>28</v>
      </c>
      <c r="B11" s="14">
        <v>18</v>
      </c>
      <c r="C11" s="138">
        <v>11651.201499000001</v>
      </c>
      <c r="D11" s="138">
        <v>4497.7039279999999</v>
      </c>
      <c r="E11" s="17">
        <f>C11/C16</f>
        <v>0.16980839783753041</v>
      </c>
      <c r="F11" s="24">
        <v>2</v>
      </c>
      <c r="G11" s="138">
        <v>740</v>
      </c>
      <c r="H11" s="138">
        <v>361.75481600000001</v>
      </c>
      <c r="I11" s="18">
        <f>G11/G16</f>
        <v>5.3905110795441823E-2</v>
      </c>
      <c r="J11" s="14">
        <v>3</v>
      </c>
      <c r="K11" s="138">
        <v>698</v>
      </c>
      <c r="L11" s="138">
        <v>339.31786799999998</v>
      </c>
      <c r="M11" s="18">
        <f>K11/K16</f>
        <v>0.48408878633037189</v>
      </c>
      <c r="N11" s="14">
        <f t="shared" si="0"/>
        <v>21</v>
      </c>
      <c r="O11" s="138">
        <f t="shared" si="1"/>
        <v>12349.201499000001</v>
      </c>
      <c r="P11" s="138">
        <f t="shared" si="2"/>
        <v>4837.021796</v>
      </c>
      <c r="Q11" s="17">
        <f>O11/O16</f>
        <v>0.17627690743973773</v>
      </c>
    </row>
    <row r="12" spans="1:20" s="28" customFormat="1" x14ac:dyDescent="0.25">
      <c r="A12" s="30" t="s">
        <v>35</v>
      </c>
      <c r="B12" s="14">
        <v>17</v>
      </c>
      <c r="C12" s="138">
        <v>3603</v>
      </c>
      <c r="D12" s="138">
        <v>1741.9634442000001</v>
      </c>
      <c r="E12" s="17">
        <f>C12/C16</f>
        <v>5.2511293145272045E-2</v>
      </c>
      <c r="F12" s="24"/>
      <c r="G12" s="138"/>
      <c r="H12" s="138"/>
      <c r="I12" s="18">
        <f>G12/G16</f>
        <v>0</v>
      </c>
      <c r="J12" s="14"/>
      <c r="K12" s="138"/>
      <c r="L12" s="138"/>
      <c r="M12" s="18">
        <f>K12/K16</f>
        <v>0</v>
      </c>
      <c r="N12" s="14">
        <f t="shared" si="0"/>
        <v>17</v>
      </c>
      <c r="O12" s="138">
        <f t="shared" si="1"/>
        <v>3603</v>
      </c>
      <c r="P12" s="138">
        <f t="shared" si="2"/>
        <v>1741.9634442000001</v>
      </c>
      <c r="Q12" s="17">
        <f>O12/O16</f>
        <v>5.1430507272620461E-2</v>
      </c>
    </row>
    <row r="13" spans="1:20" s="28" customFormat="1" ht="21" customHeight="1" x14ac:dyDescent="0.25">
      <c r="A13" s="30" t="s">
        <v>29</v>
      </c>
      <c r="B13" s="14">
        <v>9</v>
      </c>
      <c r="C13" s="138">
        <v>3020.4929999999999</v>
      </c>
      <c r="D13" s="138">
        <v>1433.1736989999999</v>
      </c>
      <c r="E13" s="17">
        <f>C13/C16</f>
        <v>4.4021646784968692E-2</v>
      </c>
      <c r="F13" s="24">
        <v>1</v>
      </c>
      <c r="G13" s="138">
        <v>500</v>
      </c>
      <c r="H13" s="138">
        <v>150</v>
      </c>
      <c r="I13" s="18">
        <f>G13/G16</f>
        <v>3.6422372159082311E-2</v>
      </c>
      <c r="J13" s="14">
        <v>1</v>
      </c>
      <c r="K13" s="138">
        <v>260</v>
      </c>
      <c r="L13" s="138">
        <v>31</v>
      </c>
      <c r="M13" s="18">
        <f>K13/K16</f>
        <v>0.1803196052233477</v>
      </c>
      <c r="N13" s="14">
        <f t="shared" si="0"/>
        <v>10</v>
      </c>
      <c r="O13" s="138">
        <f t="shared" si="1"/>
        <v>3280.4929999999999</v>
      </c>
      <c r="P13" s="138">
        <f t="shared" si="2"/>
        <v>1464.1736989999999</v>
      </c>
      <c r="Q13" s="17">
        <f>O13/O16</f>
        <v>4.6826927308987097E-2</v>
      </c>
    </row>
    <row r="14" spans="1:20" s="28" customFormat="1" ht="18" customHeight="1" x14ac:dyDescent="0.25">
      <c r="A14" s="30" t="s">
        <v>32</v>
      </c>
      <c r="B14" s="14">
        <v>6</v>
      </c>
      <c r="C14" s="138">
        <v>5460</v>
      </c>
      <c r="D14" s="138">
        <v>2730</v>
      </c>
      <c r="E14" s="17">
        <f>C14/C16</f>
        <v>7.9575814758030911E-2</v>
      </c>
      <c r="F14" s="24">
        <v>1</v>
      </c>
      <c r="G14" s="138">
        <v>60</v>
      </c>
      <c r="H14" s="138">
        <v>30</v>
      </c>
      <c r="I14" s="18">
        <f>G14/G16</f>
        <v>4.3706846590898778E-3</v>
      </c>
      <c r="J14" s="14"/>
      <c r="K14" s="138"/>
      <c r="L14" s="138"/>
      <c r="M14" s="18">
        <f>K14/K16</f>
        <v>0</v>
      </c>
      <c r="N14" s="14">
        <f t="shared" si="0"/>
        <v>6</v>
      </c>
      <c r="O14" s="138">
        <f t="shared" si="1"/>
        <v>5460</v>
      </c>
      <c r="P14" s="138">
        <f t="shared" si="2"/>
        <v>2730</v>
      </c>
      <c r="Q14" s="17">
        <f>O14/O16</f>
        <v>7.793798770705182E-2</v>
      </c>
    </row>
    <row r="15" spans="1:20" s="28" customFormat="1" ht="18" customHeight="1" x14ac:dyDescent="0.25">
      <c r="A15" s="30" t="s">
        <v>56</v>
      </c>
      <c r="B15" s="14">
        <v>10</v>
      </c>
      <c r="C15" s="138">
        <v>6445.5</v>
      </c>
      <c r="D15" s="138">
        <v>3158.0054</v>
      </c>
      <c r="E15" s="17">
        <f>C15/C16</f>
        <v>9.3938812092104071E-2</v>
      </c>
      <c r="F15" s="24"/>
      <c r="G15" s="138"/>
      <c r="H15" s="138"/>
      <c r="I15" s="18"/>
      <c r="J15" s="14"/>
      <c r="K15" s="138"/>
      <c r="L15" s="138"/>
      <c r="M15" s="18">
        <f>K15/K16</f>
        <v>0</v>
      </c>
      <c r="N15" s="14">
        <f t="shared" si="0"/>
        <v>10</v>
      </c>
      <c r="O15" s="138">
        <f t="shared" si="1"/>
        <v>6445.5</v>
      </c>
      <c r="P15" s="138">
        <f t="shared" si="2"/>
        <v>3158.0054</v>
      </c>
      <c r="Q15" s="17">
        <f>O15/O16</f>
        <v>9.2005366257472992E-2</v>
      </c>
    </row>
    <row r="16" spans="1:20" ht="29.25" customHeight="1" thickBot="1" x14ac:dyDescent="0.3">
      <c r="A16" s="143" t="s">
        <v>3</v>
      </c>
      <c r="B16" s="101">
        <f>SUM(B6:B15)</f>
        <v>254</v>
      </c>
      <c r="C16" s="102">
        <f t="shared" ref="C16:M16" si="3">SUM(C6:C15)</f>
        <v>68613.812081000011</v>
      </c>
      <c r="D16" s="102">
        <f>SUM(D6:D15)</f>
        <v>30061.376196189995</v>
      </c>
      <c r="E16" s="103">
        <f t="shared" si="3"/>
        <v>0.99999999999999989</v>
      </c>
      <c r="F16" s="121">
        <f>SUM(F6:F15)</f>
        <v>24</v>
      </c>
      <c r="G16" s="105">
        <f>SUM(G6:G15)</f>
        <v>13727.826343000001</v>
      </c>
      <c r="H16" s="106">
        <f t="shared" si="3"/>
        <v>6316.9990280000002</v>
      </c>
      <c r="I16" s="132">
        <f>SUM(I6:I15)</f>
        <v>0.99999999999999989</v>
      </c>
      <c r="J16" s="104">
        <f>SUM(J6:J15)</f>
        <v>8</v>
      </c>
      <c r="K16" s="105">
        <f>SUM(K6:K15)</f>
        <v>1441.8842569999999</v>
      </c>
      <c r="L16" s="106">
        <f>SUM(L6:L15)</f>
        <v>512.23999600000002</v>
      </c>
      <c r="M16" s="132">
        <f t="shared" si="3"/>
        <v>1.0000000000000002</v>
      </c>
      <c r="N16" s="101">
        <f>SUM(N6:N15)</f>
        <v>262</v>
      </c>
      <c r="O16" s="102">
        <f t="shared" ref="O16" si="4">SUM(O6:O15)</f>
        <v>70055.696338000009</v>
      </c>
      <c r="P16" s="102">
        <f>SUM(P6:P15)</f>
        <v>30573.616192189998</v>
      </c>
      <c r="Q16" s="103">
        <f t="shared" ref="Q16" si="5">SUM(Q6:Q15)</f>
        <v>0.99999999999999978</v>
      </c>
    </row>
    <row r="17" spans="1:45" x14ac:dyDescent="0.25">
      <c r="A17" s="3"/>
      <c r="B17" s="3"/>
      <c r="C17" s="131"/>
      <c r="D17" s="131"/>
      <c r="E17" s="3"/>
      <c r="F17" s="3"/>
      <c r="G17" s="131"/>
      <c r="H17" s="131"/>
      <c r="I17" s="3"/>
      <c r="J17" s="3"/>
      <c r="K17" s="131"/>
      <c r="L17" s="131"/>
      <c r="M17" s="3"/>
      <c r="N17" s="3"/>
      <c r="O17" s="131"/>
      <c r="P17" s="131"/>
      <c r="Q17" s="3"/>
      <c r="R17" s="3"/>
      <c r="S17" s="3"/>
      <c r="T17" s="3"/>
    </row>
    <row r="18" spans="1:45" ht="30.75" customHeight="1" thickBot="1" x14ac:dyDescent="0.3">
      <c r="A18" s="195" t="s">
        <v>51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04" t="s">
        <v>4</v>
      </c>
      <c r="B19" s="178" t="s">
        <v>22</v>
      </c>
      <c r="C19" s="179"/>
      <c r="D19" s="179"/>
      <c r="E19" s="180"/>
      <c r="F19" s="178" t="s">
        <v>23</v>
      </c>
      <c r="G19" s="179"/>
      <c r="H19" s="179"/>
      <c r="I19" s="180"/>
      <c r="J19" s="206" t="s">
        <v>19</v>
      </c>
      <c r="K19" s="207"/>
      <c r="L19" s="207"/>
      <c r="M19" s="208"/>
      <c r="N19" s="178" t="s">
        <v>31</v>
      </c>
      <c r="O19" s="179"/>
      <c r="P19" s="179"/>
      <c r="Q19" s="180"/>
      <c r="R19" s="178" t="s">
        <v>28</v>
      </c>
      <c r="S19" s="179"/>
      <c r="T19" s="179"/>
      <c r="U19" s="180"/>
      <c r="V19" s="179" t="s">
        <v>39</v>
      </c>
      <c r="W19" s="179"/>
      <c r="X19" s="179"/>
      <c r="Y19" s="180"/>
      <c r="Z19" s="179" t="s">
        <v>27</v>
      </c>
      <c r="AA19" s="179"/>
      <c r="AB19" s="179"/>
      <c r="AC19" s="179"/>
      <c r="AD19" s="175" t="s">
        <v>38</v>
      </c>
      <c r="AE19" s="176"/>
      <c r="AF19" s="176"/>
      <c r="AG19" s="176"/>
      <c r="AH19" s="178" t="s">
        <v>29</v>
      </c>
      <c r="AI19" s="179"/>
      <c r="AJ19" s="179"/>
      <c r="AK19" s="180"/>
      <c r="AL19" s="179" t="s">
        <v>50</v>
      </c>
      <c r="AM19" s="179"/>
      <c r="AN19" s="179"/>
      <c r="AO19" s="179"/>
      <c r="AP19" s="175" t="s">
        <v>20</v>
      </c>
      <c r="AQ19" s="176"/>
      <c r="AR19" s="176"/>
      <c r="AS19" s="177"/>
    </row>
    <row r="20" spans="1:45" ht="55.5" customHeight="1" x14ac:dyDescent="0.25">
      <c r="A20" s="205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2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3.5041764176215781E-2</v>
      </c>
      <c r="F21" s="14"/>
      <c r="G21" s="8"/>
      <c r="H21" s="31"/>
      <c r="I21" s="17">
        <f>G21/G38</f>
        <v>0</v>
      </c>
      <c r="J21" s="14">
        <v>8</v>
      </c>
      <c r="K21" s="8">
        <v>1976.536186</v>
      </c>
      <c r="L21" s="31">
        <v>952.38864699999999</v>
      </c>
      <c r="M21" s="17">
        <f>K21/K38</f>
        <v>0.21785254046460364</v>
      </c>
      <c r="N21" s="14">
        <v>3</v>
      </c>
      <c r="O21" s="8">
        <v>139.5</v>
      </c>
      <c r="P21" s="31">
        <v>47.903433999999997</v>
      </c>
      <c r="Q21" s="17">
        <f>O21/O38</f>
        <v>1.5806585415895493E-2</v>
      </c>
      <c r="R21" s="14">
        <v>4</v>
      </c>
      <c r="S21" s="8">
        <v>1290</v>
      </c>
      <c r="T21" s="8">
        <v>514</v>
      </c>
      <c r="U21" s="17">
        <f>S21/S38</f>
        <v>0.11071819503857334</v>
      </c>
      <c r="V21" s="24">
        <v>1</v>
      </c>
      <c r="W21" s="8">
        <v>3000</v>
      </c>
      <c r="X21" s="31">
        <v>1500</v>
      </c>
      <c r="Y21" s="17">
        <f>W21/W38</f>
        <v>0.5494505494505495</v>
      </c>
      <c r="Z21" s="24">
        <v>3</v>
      </c>
      <c r="AA21" s="8">
        <v>162.9</v>
      </c>
      <c r="AB21" s="31">
        <v>28.614771000000001</v>
      </c>
      <c r="AC21" s="18">
        <f>AA21/AA38</f>
        <v>3.2316940107524748E-2</v>
      </c>
      <c r="AD21" s="41">
        <v>3</v>
      </c>
      <c r="AE21" s="40">
        <v>494.5</v>
      </c>
      <c r="AF21" s="40">
        <v>245.80420000000001</v>
      </c>
      <c r="AG21" s="18">
        <f>AE21/AE38</f>
        <v>0.13724673882875382</v>
      </c>
      <c r="AH21" s="41">
        <v>1</v>
      </c>
      <c r="AI21" s="8">
        <v>2200</v>
      </c>
      <c r="AJ21" s="31">
        <v>1100</v>
      </c>
      <c r="AK21" s="17">
        <f>AI21/AI38</f>
        <v>0.72835792037922287</v>
      </c>
      <c r="AL21" s="40"/>
      <c r="AM21" s="40"/>
      <c r="AN21" s="40"/>
      <c r="AO21" s="16"/>
      <c r="AP21" s="44">
        <f>J21+F21+B21+R21+N21+Z21+AH21+AD21+V21+AL21</f>
        <v>26</v>
      </c>
      <c r="AQ21" s="8">
        <f>C21+G21+K21+O21+S21+AA21+AI21+AE21+W21+AM21</f>
        <v>9513.4361860000008</v>
      </c>
      <c r="AR21" s="31">
        <f>D21+H21+L21+P21+T21+AB21+AJ21+AF21+X21+AN21</f>
        <v>4444.6768160000001</v>
      </c>
      <c r="AS21" s="17">
        <f>AQ21/AQ38</f>
        <v>0.13865191129111434</v>
      </c>
    </row>
    <row r="22" spans="1:45" x14ac:dyDescent="0.25">
      <c r="A22" s="23" t="s">
        <v>34</v>
      </c>
      <c r="B22" s="14">
        <v>2</v>
      </c>
      <c r="C22" s="8">
        <v>1100.0940000000001</v>
      </c>
      <c r="D22" s="31">
        <v>498.05351999999999</v>
      </c>
      <c r="E22" s="17">
        <f>C22/C38</f>
        <v>0.15419693807867971</v>
      </c>
      <c r="F22" s="14">
        <v>2</v>
      </c>
      <c r="G22" s="8">
        <v>190</v>
      </c>
      <c r="H22" s="31">
        <v>86</v>
      </c>
      <c r="I22" s="17">
        <f>G22/G38</f>
        <v>2.2726399283242858E-2</v>
      </c>
      <c r="J22" s="14">
        <v>10</v>
      </c>
      <c r="K22" s="8">
        <v>1703.558</v>
      </c>
      <c r="L22" s="31">
        <v>656.01521700000001</v>
      </c>
      <c r="M22" s="17">
        <f>K22/K38</f>
        <v>0.18776506130143739</v>
      </c>
      <c r="N22" s="14">
        <v>1</v>
      </c>
      <c r="O22" s="8">
        <v>980</v>
      </c>
      <c r="P22" s="31">
        <v>478.20806499999998</v>
      </c>
      <c r="Q22" s="17">
        <f>O22/O38</f>
        <v>0.11104267890736619</v>
      </c>
      <c r="R22" s="14">
        <v>1</v>
      </c>
      <c r="S22" s="8">
        <v>5000</v>
      </c>
      <c r="T22" s="31">
        <v>1500</v>
      </c>
      <c r="U22" s="17">
        <f>S22/S38</f>
        <v>0.42914029084718353</v>
      </c>
      <c r="V22" s="24">
        <v>1</v>
      </c>
      <c r="W22" s="8">
        <v>1350</v>
      </c>
      <c r="X22" s="31">
        <v>675</v>
      </c>
      <c r="Y22" s="17">
        <f>W22/W38</f>
        <v>0.24725274725274726</v>
      </c>
      <c r="Z22" s="24">
        <v>2</v>
      </c>
      <c r="AA22" s="8">
        <v>780</v>
      </c>
      <c r="AB22" s="31">
        <v>92</v>
      </c>
      <c r="AC22" s="18">
        <f>AA22/AA38</f>
        <v>0.15474041303787173</v>
      </c>
      <c r="AD22" s="41">
        <v>1</v>
      </c>
      <c r="AE22" s="40">
        <v>70</v>
      </c>
      <c r="AF22" s="40">
        <v>23</v>
      </c>
      <c r="AG22" s="18">
        <f>AE22/AE38</f>
        <v>1.9428254232583958E-2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20</v>
      </c>
      <c r="AQ22" s="8">
        <f t="shared" ref="AQ22:AQ37" si="7">C22+G22+K22+O22+S22+AA22+AI22+AE22+W22+AM22</f>
        <v>11173.652</v>
      </c>
      <c r="AR22" s="31">
        <f t="shared" ref="AR22:AR37" si="8">D22+H22+L22+P22+T22+AB22+AJ22+AF22+X22+AN22</f>
        <v>4008.2768020000003</v>
      </c>
      <c r="AS22" s="17">
        <f>AQ22/AQ38</f>
        <v>0.16284843621294903</v>
      </c>
    </row>
    <row r="23" spans="1:45" x14ac:dyDescent="0.25">
      <c r="A23" s="23" t="s">
        <v>6</v>
      </c>
      <c r="B23" s="14"/>
      <c r="C23" s="8"/>
      <c r="D23" s="31"/>
      <c r="E23" s="15"/>
      <c r="F23" s="14">
        <v>4</v>
      </c>
      <c r="G23" s="8">
        <v>99.5</v>
      </c>
      <c r="H23" s="31">
        <v>49.75</v>
      </c>
      <c r="I23" s="17">
        <f>G23/G38</f>
        <v>1.1901456466750865E-2</v>
      </c>
      <c r="J23" s="14">
        <v>2</v>
      </c>
      <c r="K23" s="8">
        <v>102</v>
      </c>
      <c r="L23" s="31">
        <v>50.795000000000002</v>
      </c>
      <c r="M23" s="17">
        <f>K23/K38</f>
        <v>1.1242374050514637E-2</v>
      </c>
      <c r="N23" s="14">
        <v>3</v>
      </c>
      <c r="O23" s="8">
        <v>188</v>
      </c>
      <c r="P23" s="31">
        <v>88.247799999999998</v>
      </c>
      <c r="Q23" s="17">
        <f>O23/O38</f>
        <v>2.1302064933249838E-2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0.36701251810264451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1.6553589099527793E-2</v>
      </c>
      <c r="AL23" s="40">
        <v>7</v>
      </c>
      <c r="AM23" s="138">
        <v>5920</v>
      </c>
      <c r="AN23" s="138">
        <v>2955</v>
      </c>
      <c r="AO23" s="18">
        <f>AM23/AM38</f>
        <v>0.91847025056240783</v>
      </c>
      <c r="AP23" s="44">
        <f t="shared" si="6"/>
        <v>19</v>
      </c>
      <c r="AQ23" s="8">
        <f t="shared" si="7"/>
        <v>8209.5</v>
      </c>
      <c r="AR23" s="31">
        <f t="shared" si="8"/>
        <v>3723.7928000000002</v>
      </c>
      <c r="AS23" s="17">
        <f>AQ23/AQ38</f>
        <v>0.11964792147546792</v>
      </c>
    </row>
    <row r="24" spans="1:45" x14ac:dyDescent="0.2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4.3928355571304097E-2</v>
      </c>
      <c r="F24" s="14">
        <v>4</v>
      </c>
      <c r="G24" s="8">
        <v>1310</v>
      </c>
      <c r="H24" s="31">
        <v>603.72263999999996</v>
      </c>
      <c r="I24" s="17">
        <f>G24/G38</f>
        <v>0.15669254242656919</v>
      </c>
      <c r="J24" s="14">
        <v>1</v>
      </c>
      <c r="K24" s="8">
        <v>5</v>
      </c>
      <c r="L24" s="31">
        <v>2.2654939999999999</v>
      </c>
      <c r="M24" s="17">
        <f>K24/K38</f>
        <v>5.5109676718209004E-4</v>
      </c>
      <c r="N24" s="14">
        <v>4</v>
      </c>
      <c r="O24" s="8">
        <v>118.75</v>
      </c>
      <c r="P24" s="31">
        <v>34.864173000000001</v>
      </c>
      <c r="Q24" s="17">
        <f>O24/O38</f>
        <v>1.3455426653316055E-2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3.663003663003663E-3</v>
      </c>
      <c r="Z24" s="24">
        <v>1</v>
      </c>
      <c r="AA24" s="8">
        <v>1600</v>
      </c>
      <c r="AB24" s="31">
        <v>750</v>
      </c>
      <c r="AC24" s="18">
        <f>AA24/AA38</f>
        <v>0.31741623187255741</v>
      </c>
      <c r="AD24" s="41">
        <v>1</v>
      </c>
      <c r="AE24" s="40">
        <v>300</v>
      </c>
      <c r="AF24" s="40">
        <v>109.5</v>
      </c>
      <c r="AG24" s="18">
        <f>AE24/AE38</f>
        <v>8.3263946711074108E-2</v>
      </c>
      <c r="AH24" s="41">
        <v>3</v>
      </c>
      <c r="AI24" s="8">
        <v>635</v>
      </c>
      <c r="AJ24" s="31">
        <v>263.67</v>
      </c>
      <c r="AK24" s="17">
        <f>AI24/AI38</f>
        <v>0.21023058156400296</v>
      </c>
      <c r="AL24" s="40"/>
      <c r="AM24" s="40"/>
      <c r="AN24" s="40"/>
      <c r="AO24" s="18"/>
      <c r="AP24" s="44">
        <f t="shared" si="6"/>
        <v>19</v>
      </c>
      <c r="AQ24" s="8">
        <f t="shared" si="7"/>
        <v>4302.1499999999996</v>
      </c>
      <c r="AR24" s="31">
        <f t="shared" si="8"/>
        <v>1838.5223070000002</v>
      </c>
      <c r="AS24" s="17">
        <f>AQ24/AQ38</f>
        <v>6.2700932502062767E-2</v>
      </c>
    </row>
    <row r="25" spans="1:45" x14ac:dyDescent="0.2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7.0083528352431566E-3</v>
      </c>
      <c r="F25" s="14">
        <v>2</v>
      </c>
      <c r="G25" s="8">
        <v>4670.085</v>
      </c>
      <c r="H25" s="31">
        <v>2335.0425</v>
      </c>
      <c r="I25" s="17">
        <f>G25/G38</f>
        <v>0.5586011389299117</v>
      </c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0.44398338617691258</v>
      </c>
      <c r="R25" s="14">
        <v>1</v>
      </c>
      <c r="S25" s="8">
        <v>100</v>
      </c>
      <c r="T25" s="31">
        <v>27</v>
      </c>
      <c r="U25" s="17">
        <f>S25/S38</f>
        <v>8.5828058169436696E-3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13</v>
      </c>
      <c r="AQ25" s="8">
        <f t="shared" si="7"/>
        <v>8738.4317360000005</v>
      </c>
      <c r="AR25" s="31">
        <f t="shared" si="8"/>
        <v>4188.0220680000002</v>
      </c>
      <c r="AS25" s="17">
        <f>AQ25/AQ38</f>
        <v>0.1273567445237426</v>
      </c>
    </row>
    <row r="26" spans="1:45" x14ac:dyDescent="0.25">
      <c r="A26" s="23" t="s">
        <v>9</v>
      </c>
      <c r="B26" s="14">
        <v>1</v>
      </c>
      <c r="C26" s="8">
        <v>8</v>
      </c>
      <c r="D26" s="31">
        <v>4</v>
      </c>
      <c r="E26" s="17">
        <f>C26/C38</f>
        <v>1.121336453638905E-3</v>
      </c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1.1597280368579902E-2</v>
      </c>
      <c r="N26" s="14">
        <v>3</v>
      </c>
      <c r="O26" s="8">
        <v>362.4</v>
      </c>
      <c r="P26" s="31">
        <v>162.1876</v>
      </c>
      <c r="Q26" s="17">
        <f>O26/O38</f>
        <v>4.1063129424519902E-2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6</v>
      </c>
      <c r="AQ26" s="8">
        <f t="shared" si="7"/>
        <v>475.62</v>
      </c>
      <c r="AR26" s="31">
        <f t="shared" si="8"/>
        <v>182.1876</v>
      </c>
      <c r="AS26" s="17">
        <f>AQ26/AQ38</f>
        <v>6.9318404789770454E-3</v>
      </c>
    </row>
    <row r="27" spans="1:45" x14ac:dyDescent="0.25">
      <c r="A27" s="23" t="s">
        <v>10</v>
      </c>
      <c r="B27" s="14">
        <v>1</v>
      </c>
      <c r="C27" s="8">
        <v>60</v>
      </c>
      <c r="D27" s="31">
        <v>30</v>
      </c>
      <c r="E27" s="17"/>
      <c r="F27" s="14">
        <v>5</v>
      </c>
      <c r="G27" s="8">
        <v>259.5</v>
      </c>
      <c r="H27" s="31">
        <v>55.255000000000003</v>
      </c>
      <c r="I27" s="17">
        <f>G27/G38</f>
        <v>3.1039476915797483E-2</v>
      </c>
      <c r="J27" s="14">
        <v>2</v>
      </c>
      <c r="K27" s="8">
        <v>20</v>
      </c>
      <c r="L27" s="31">
        <v>5.9678000000000004</v>
      </c>
      <c r="M27" s="17">
        <f>K27/K38</f>
        <v>2.2043870687283602E-3</v>
      </c>
      <c r="N27" s="14">
        <v>3</v>
      </c>
      <c r="O27" s="8">
        <v>185</v>
      </c>
      <c r="P27" s="31">
        <v>77.308199999999999</v>
      </c>
      <c r="Q27" s="17">
        <f>O27/O38</f>
        <v>2.0962138365166066E-2</v>
      </c>
      <c r="R27" s="14">
        <v>1</v>
      </c>
      <c r="S27" s="8">
        <v>600</v>
      </c>
      <c r="T27" s="31">
        <v>300</v>
      </c>
      <c r="U27" s="17">
        <f>S27/S38</f>
        <v>5.1496834901662021E-2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6.4558997488158394E-3</v>
      </c>
      <c r="AL27" s="40"/>
      <c r="AM27" s="40"/>
      <c r="AN27" s="40"/>
      <c r="AO27" s="18"/>
      <c r="AP27" s="44">
        <f t="shared" si="6"/>
        <v>13</v>
      </c>
      <c r="AQ27" s="8">
        <f t="shared" si="7"/>
        <v>1144</v>
      </c>
      <c r="AR27" s="31">
        <f t="shared" si="8"/>
        <v>474.3229</v>
      </c>
      <c r="AS27" s="17">
        <f>AQ27/AQ38</f>
        <v>1.6673027854063622E-2</v>
      </c>
    </row>
    <row r="28" spans="1:45" x14ac:dyDescent="0.2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2.8033411340972626E-2</v>
      </c>
      <c r="F28" s="14">
        <v>2</v>
      </c>
      <c r="G28" s="8">
        <v>162.5</v>
      </c>
      <c r="H28" s="31">
        <v>51.273103999999996</v>
      </c>
      <c r="I28" s="17">
        <f>G28/G38</f>
        <v>1.943705201856297E-2</v>
      </c>
      <c r="J28" s="14">
        <v>2</v>
      </c>
      <c r="K28" s="8">
        <v>388</v>
      </c>
      <c r="L28" s="31">
        <v>114.4593</v>
      </c>
      <c r="M28" s="17">
        <f>K28/K38</f>
        <v>4.2765109133330183E-2</v>
      </c>
      <c r="N28" s="14">
        <v>5</v>
      </c>
      <c r="O28" s="8">
        <v>529</v>
      </c>
      <c r="P28" s="31">
        <v>239.37385599999999</v>
      </c>
      <c r="Q28" s="17">
        <f>O28/O38</f>
        <v>5.9940384838772155E-2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10</v>
      </c>
      <c r="AQ28" s="8">
        <f t="shared" si="7"/>
        <v>1279.5</v>
      </c>
      <c r="AR28" s="31">
        <f t="shared" si="8"/>
        <v>472.60625999999996</v>
      </c>
      <c r="AS28" s="17">
        <f>AQ28/AQ38</f>
        <v>1.8647848897967136E-2</v>
      </c>
    </row>
    <row r="29" spans="1:45" x14ac:dyDescent="0.2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8.5361737533261647E-3</v>
      </c>
      <c r="F29" s="14">
        <v>2</v>
      </c>
      <c r="G29" s="8">
        <v>57.5</v>
      </c>
      <c r="H29" s="31">
        <v>24.625</v>
      </c>
      <c r="I29" s="17">
        <f>G29/G38</f>
        <v>6.8777260988761284E-3</v>
      </c>
      <c r="J29" s="14">
        <v>2</v>
      </c>
      <c r="K29" s="8">
        <v>558.32259999999997</v>
      </c>
      <c r="L29" s="31">
        <v>275.16129999999998</v>
      </c>
      <c r="M29" s="17">
        <f>K29/K38</f>
        <v>6.1537955980939835E-2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5</v>
      </c>
      <c r="AQ29" s="8">
        <f t="shared" si="7"/>
        <v>676.72259999999994</v>
      </c>
      <c r="AR29" s="31">
        <f t="shared" si="8"/>
        <v>330.23629999999997</v>
      </c>
      <c r="AS29" s="17">
        <f>AQ29/AQ38</f>
        <v>9.8627751392258347E-3</v>
      </c>
    </row>
    <row r="30" spans="1:45" x14ac:dyDescent="0.25">
      <c r="A30" s="23" t="s">
        <v>13</v>
      </c>
      <c r="B30" s="14"/>
      <c r="C30" s="8"/>
      <c r="D30" s="31"/>
      <c r="E30" s="17"/>
      <c r="F30" s="14">
        <v>5</v>
      </c>
      <c r="G30" s="8">
        <v>289.89999999999998</v>
      </c>
      <c r="H30" s="31">
        <v>144.75</v>
      </c>
      <c r="I30" s="17">
        <f>G30/G38</f>
        <v>3.4675700801116337E-2</v>
      </c>
      <c r="J30" s="14"/>
      <c r="K30" s="8"/>
      <c r="L30" s="31"/>
      <c r="M30" s="17"/>
      <c r="N30" s="14">
        <v>4</v>
      </c>
      <c r="O30" s="8">
        <v>692</v>
      </c>
      <c r="P30" s="31">
        <v>318.81569999999999</v>
      </c>
      <c r="Q30" s="17">
        <f>O30/O38</f>
        <v>7.8409728371323872E-2</v>
      </c>
      <c r="R30" s="14">
        <v>3</v>
      </c>
      <c r="S30" s="8">
        <v>421.8</v>
      </c>
      <c r="T30" s="31">
        <v>200.5</v>
      </c>
      <c r="U30" s="17">
        <f>S30/S38</f>
        <v>3.6202274935868403E-2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9.9361643075215098E-2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15</v>
      </c>
      <c r="AQ30" s="8">
        <f t="shared" si="7"/>
        <v>1761.7</v>
      </c>
      <c r="AR30" s="31">
        <f t="shared" si="8"/>
        <v>843.06569999999999</v>
      </c>
      <c r="AS30" s="17">
        <f>AQ30/AQ38</f>
        <v>2.5675588435755143E-2</v>
      </c>
    </row>
    <row r="31" spans="1:45" x14ac:dyDescent="0.25">
      <c r="A31" s="23" t="s">
        <v>14</v>
      </c>
      <c r="B31" s="14">
        <v>11</v>
      </c>
      <c r="C31" s="8">
        <v>1419.95</v>
      </c>
      <c r="D31" s="31">
        <v>569.25</v>
      </c>
      <c r="E31" s="17">
        <f>C31/C38</f>
        <v>0.1990302121680704</v>
      </c>
      <c r="F31" s="14">
        <v>6</v>
      </c>
      <c r="G31" s="8">
        <v>383.9803</v>
      </c>
      <c r="H31" s="31">
        <v>142.30115000000001</v>
      </c>
      <c r="I31" s="17">
        <f>G31/G38</f>
        <v>4.5928892708944097E-2</v>
      </c>
      <c r="J31" s="14">
        <v>4</v>
      </c>
      <c r="K31" s="8">
        <v>3408.08</v>
      </c>
      <c r="L31" s="31">
        <v>1699.814138</v>
      </c>
      <c r="M31" s="17">
        <f>K31/K38</f>
        <v>0.37563637405958744</v>
      </c>
      <c r="N31" s="14">
        <v>6</v>
      </c>
      <c r="O31" s="8">
        <v>840.56010000000003</v>
      </c>
      <c r="P31" s="31">
        <v>384.46265</v>
      </c>
      <c r="Q31" s="17">
        <f>O31/O38</f>
        <v>9.5242903353717975E-2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1.3116892542532569E-3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2.8864834859839022E-2</v>
      </c>
      <c r="AH31" s="41">
        <v>1</v>
      </c>
      <c r="AI31" s="8">
        <v>59.993000000000002</v>
      </c>
      <c r="AJ31" s="31">
        <v>29.996500000000001</v>
      </c>
      <c r="AK31" s="17">
        <f>AI31/AI38</f>
        <v>1.9861989416959418E-2</v>
      </c>
      <c r="AL31" s="40">
        <v>1</v>
      </c>
      <c r="AM31" s="40">
        <v>220</v>
      </c>
      <c r="AN31" s="40">
        <v>67</v>
      </c>
      <c r="AO31" s="18">
        <f>AM31/AM38</f>
        <v>3.4132340392521915E-2</v>
      </c>
      <c r="AP31" s="44">
        <f t="shared" si="6"/>
        <v>32</v>
      </c>
      <c r="AQ31" s="8">
        <f t="shared" si="7"/>
        <v>6526.5634</v>
      </c>
      <c r="AR31" s="31">
        <f t="shared" si="8"/>
        <v>2989.8244380000001</v>
      </c>
      <c r="AS31" s="17">
        <f>AQ31/AQ38</f>
        <v>9.512025643314001E-2</v>
      </c>
    </row>
    <row r="32" spans="1:45" x14ac:dyDescent="0.2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4.8820185850303829E-2</v>
      </c>
      <c r="F32" s="14">
        <v>1</v>
      </c>
      <c r="G32" s="8">
        <v>210</v>
      </c>
      <c r="H32" s="31">
        <v>105</v>
      </c>
      <c r="I32" s="17">
        <f>G32/G38</f>
        <v>2.5118651839373687E-2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3.2859568248098159E-2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1.2073272273105746E-2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7"/>
        <v>891.8</v>
      </c>
      <c r="AR32" s="31">
        <f t="shared" si="8"/>
        <v>417.91585099999998</v>
      </c>
      <c r="AS32" s="17">
        <f>AQ32/AQ38</f>
        <v>1.299738307714505E-2</v>
      </c>
    </row>
    <row r="33" spans="1:45" x14ac:dyDescent="0.2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2.4108733753236456E-2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4.1993573659275259E-2</v>
      </c>
      <c r="N33" s="14">
        <v>6</v>
      </c>
      <c r="O33" s="8">
        <v>262.26</v>
      </c>
      <c r="P33" s="31">
        <v>108.64749999999999</v>
      </c>
      <c r="Q33" s="17">
        <f>O33/O38</f>
        <v>2.9716380581883525E-2</v>
      </c>
      <c r="R33" s="14">
        <v>1</v>
      </c>
      <c r="S33" s="8">
        <v>425</v>
      </c>
      <c r="T33" s="31">
        <v>212.5</v>
      </c>
      <c r="U33" s="17">
        <f>S33/S38</f>
        <v>3.6476924722010598E-2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5.1917392425655164E-2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17</v>
      </c>
      <c r="AQ33" s="8">
        <f t="shared" si="7"/>
        <v>1501.96</v>
      </c>
      <c r="AR33" s="31">
        <f t="shared" si="8"/>
        <v>666.9375</v>
      </c>
      <c r="AS33" s="17">
        <f>AQ33/AQ38</f>
        <v>2.1890053247980244E-2</v>
      </c>
    </row>
    <row r="34" spans="1:45" x14ac:dyDescent="0.2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2.2006227902663508E-3</v>
      </c>
      <c r="F34" s="14">
        <v>3</v>
      </c>
      <c r="G34" s="8">
        <v>65.355999999999995</v>
      </c>
      <c r="H34" s="8">
        <v>32.677999999999997</v>
      </c>
      <c r="I34" s="17">
        <f>G34/G38</f>
        <v>7.8174029029243162E-3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1.6996328404188701E-3</v>
      </c>
      <c r="R34" s="14">
        <v>2</v>
      </c>
      <c r="S34" s="8">
        <v>65</v>
      </c>
      <c r="T34" s="8">
        <v>7.6788569999999998</v>
      </c>
      <c r="U34" s="17">
        <f>S34/S38</f>
        <v>5.578823781013386E-3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4.425972583172972E-2</v>
      </c>
      <c r="AD34" s="40">
        <v>1</v>
      </c>
      <c r="AE34" s="40">
        <v>60</v>
      </c>
      <c r="AF34" s="42">
        <v>30</v>
      </c>
      <c r="AG34" s="18">
        <f>AE34/AE38</f>
        <v>1.665278934221482E-2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2.7228298813125437E-2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9.0310679614839569E-3</v>
      </c>
    </row>
    <row r="35" spans="1:45" x14ac:dyDescent="0.2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4.9058469846702091E-2</v>
      </c>
      <c r="F35" s="14">
        <v>4</v>
      </c>
      <c r="G35" s="8">
        <v>62</v>
      </c>
      <c r="H35" s="8">
        <v>31</v>
      </c>
      <c r="I35" s="17">
        <f>G35/G38</f>
        <v>7.4159829240055646E-3</v>
      </c>
      <c r="J35" s="14">
        <v>3</v>
      </c>
      <c r="K35" s="8">
        <v>51.1</v>
      </c>
      <c r="L35" s="8">
        <v>22.45</v>
      </c>
      <c r="M35" s="17">
        <f>K35/K38</f>
        <v>5.6322089606009604E-3</v>
      </c>
      <c r="N35" s="14">
        <v>3</v>
      </c>
      <c r="O35" s="8">
        <v>64.618660000000006</v>
      </c>
      <c r="P35" s="8">
        <v>30.67183</v>
      </c>
      <c r="Q35" s="17">
        <f>O35/O38</f>
        <v>7.3218664426574157E-3</v>
      </c>
      <c r="R35" s="14">
        <v>2</v>
      </c>
      <c r="S35" s="8">
        <v>3072</v>
      </c>
      <c r="T35" s="8">
        <v>1536</v>
      </c>
      <c r="U35" s="17">
        <f>S35/S38</f>
        <v>0.26366379469650952</v>
      </c>
      <c r="V35" s="24"/>
      <c r="W35" s="8"/>
      <c r="X35" s="8"/>
      <c r="Y35" s="9"/>
      <c r="Z35" s="7"/>
      <c r="AA35" s="8"/>
      <c r="AB35" s="8"/>
      <c r="AC35" s="9"/>
      <c r="AD35" s="40">
        <v>3</v>
      </c>
      <c r="AE35" s="40">
        <v>113</v>
      </c>
      <c r="AF35" s="40">
        <v>88.531504200000001</v>
      </c>
      <c r="AG35" s="18">
        <f>AF35/AE35</f>
        <v>0.78346463893805307</v>
      </c>
      <c r="AH35" s="41">
        <v>2</v>
      </c>
      <c r="AI35" s="8">
        <v>56</v>
      </c>
      <c r="AJ35" s="8">
        <v>13.715299</v>
      </c>
      <c r="AK35" s="17">
        <f>AI35/AI38</f>
        <v>1.8540019791471126E-2</v>
      </c>
      <c r="AL35" s="40"/>
      <c r="AM35" s="9"/>
      <c r="AN35" s="9"/>
      <c r="AO35" s="18"/>
      <c r="AP35" s="44">
        <f t="shared" si="6"/>
        <v>18</v>
      </c>
      <c r="AQ35" s="8">
        <f t="shared" si="7"/>
        <v>3768.71866</v>
      </c>
      <c r="AR35" s="31">
        <f t="shared" si="8"/>
        <v>1745.3886332</v>
      </c>
      <c r="AS35" s="17">
        <f>AQ35/AQ38</f>
        <v>5.4926530762508155E-2</v>
      </c>
    </row>
    <row r="36" spans="1:45" x14ac:dyDescent="0.25">
      <c r="A36" s="30" t="s">
        <v>48</v>
      </c>
      <c r="B36" s="14">
        <v>2</v>
      </c>
      <c r="C36" s="8">
        <v>1426</v>
      </c>
      <c r="D36" s="8">
        <v>542.68899999999996</v>
      </c>
      <c r="E36" s="17">
        <f>C36/C38</f>
        <v>0.19987822286113482</v>
      </c>
      <c r="F36" s="14">
        <v>1</v>
      </c>
      <c r="G36" s="8">
        <v>600</v>
      </c>
      <c r="H36" s="8">
        <v>300</v>
      </c>
      <c r="I36" s="17">
        <f>G36/G38</f>
        <v>7.1767576683924819E-2</v>
      </c>
      <c r="J36" s="14">
        <v>2</v>
      </c>
      <c r="K36" s="8">
        <v>134</v>
      </c>
      <c r="L36" s="8">
        <v>62.906809000000003</v>
      </c>
      <c r="M36" s="17">
        <f>K36/K38</f>
        <v>1.4769393360480013E-2</v>
      </c>
      <c r="N36" s="14">
        <v>1</v>
      </c>
      <c r="O36" s="8">
        <v>40</v>
      </c>
      <c r="P36" s="8">
        <v>20</v>
      </c>
      <c r="Q36" s="17">
        <f>O36/O38</f>
        <v>4.5323542411169872E-3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2</v>
      </c>
      <c r="AE36" s="40">
        <v>2060</v>
      </c>
      <c r="AF36" s="40">
        <v>1006.215</v>
      </c>
      <c r="AG36" s="18">
        <f>AE36/AE38</f>
        <v>0.57174576741604222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8</v>
      </c>
      <c r="AQ36" s="8">
        <f t="shared" si="7"/>
        <v>4260</v>
      </c>
      <c r="AR36" s="31">
        <f t="shared" si="8"/>
        <v>1931.8108090000001</v>
      </c>
      <c r="AS36" s="17">
        <f>AQ36/AQ38</f>
        <v>6.2086624701320828E-2</v>
      </c>
    </row>
    <row r="37" spans="1:45" ht="15.75" thickBot="1" x14ac:dyDescent="0.3">
      <c r="A37" s="30" t="s">
        <v>49</v>
      </c>
      <c r="B37" s="134">
        <v>2</v>
      </c>
      <c r="C37" s="10">
        <v>1360</v>
      </c>
      <c r="D37" s="10">
        <v>529.01244999999994</v>
      </c>
      <c r="E37" s="19">
        <f>C37/C38</f>
        <v>0.19062719711861384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2.6452644824740322E-2</v>
      </c>
      <c r="N37" s="14">
        <v>1</v>
      </c>
      <c r="O37" s="8">
        <v>200</v>
      </c>
      <c r="P37" s="8">
        <v>93</v>
      </c>
      <c r="Q37" s="17">
        <f>O37/O38</f>
        <v>2.2661771205584935E-2</v>
      </c>
      <c r="R37" s="25">
        <v>3</v>
      </c>
      <c r="S37" s="26">
        <v>677.40149899999994</v>
      </c>
      <c r="T37" s="26">
        <v>200.025071</v>
      </c>
      <c r="U37" s="27">
        <f>S37/S38</f>
        <v>5.8140055260235614E-2</v>
      </c>
      <c r="V37" s="24">
        <v>1</v>
      </c>
      <c r="W37" s="8">
        <v>1000</v>
      </c>
      <c r="X37" s="8">
        <v>500</v>
      </c>
      <c r="Y37" s="9">
        <f>W37/W38</f>
        <v>0.18315018315018314</v>
      </c>
      <c r="Z37" s="100">
        <v>1</v>
      </c>
      <c r="AA37" s="10">
        <v>163</v>
      </c>
      <c r="AB37" s="10">
        <v>42.351685000000003</v>
      </c>
      <c r="AC37" s="11">
        <f>AA37/AA38</f>
        <v>3.2336778622016782E-2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2.0169110231944766E-2</v>
      </c>
      <c r="AP37" s="44">
        <f>J37+F37+B37+R37+N37+Z37+AH37+AD37+V37+AL37</f>
        <v>10</v>
      </c>
      <c r="AQ37" s="8">
        <f t="shared" si="7"/>
        <v>3770.4014990000001</v>
      </c>
      <c r="AR37" s="31">
        <f t="shared" si="8"/>
        <v>1548.485835</v>
      </c>
      <c r="AS37" s="19">
        <f>AQ37/AQ38</f>
        <v>5.4951057005096358E-2</v>
      </c>
    </row>
    <row r="38" spans="1:45" s="55" customFormat="1" ht="28.5" customHeight="1" thickBot="1" x14ac:dyDescent="0.3">
      <c r="A38" s="122" t="s">
        <v>3</v>
      </c>
      <c r="B38" s="45">
        <f>SUM(B21:B37)</f>
        <v>36</v>
      </c>
      <c r="C38" s="46">
        <f>SUM(C21:C37)</f>
        <v>7134.3440000000001</v>
      </c>
      <c r="D38" s="46">
        <f>SUM(D21:D37)</f>
        <v>2679.3734839999997</v>
      </c>
      <c r="E38" s="51">
        <f t="shared" ref="E38:I38" si="9">SUM(E21:E36)</f>
        <v>0.80096277947909433</v>
      </c>
      <c r="F38" s="108">
        <f>SUM(F21:F37)</f>
        <v>41</v>
      </c>
      <c r="G38" s="109">
        <f>SUM(G21:G36)</f>
        <v>8360.3212999999996</v>
      </c>
      <c r="H38" s="109">
        <f>SUM(H21:H36)</f>
        <v>3961.3973939999996</v>
      </c>
      <c r="I38" s="117">
        <f t="shared" si="9"/>
        <v>1</v>
      </c>
      <c r="J38" s="111">
        <f>SUM(J21:J37)</f>
        <v>44</v>
      </c>
      <c r="K38" s="118">
        <f>SUM(K21:K37)</f>
        <v>9072.8167859999994</v>
      </c>
      <c r="L38" s="118">
        <f>SUM(L21:L37)</f>
        <v>4126.5103339999996</v>
      </c>
      <c r="M38" s="110">
        <f t="shared" ref="M38:U38" si="10">SUM(M21:M36)</f>
        <v>0.97354735517525981</v>
      </c>
      <c r="N38" s="111">
        <f>SUM(N21:N37)</f>
        <v>58</v>
      </c>
      <c r="O38" s="109">
        <f>SUM(O21:O37)</f>
        <v>8825.4354960000001</v>
      </c>
      <c r="P38" s="109">
        <f>SUM(P21:P37)</f>
        <v>4045.7934370000003</v>
      </c>
      <c r="Q38" s="110">
        <f t="shared" si="10"/>
        <v>0.97733822879441512</v>
      </c>
      <c r="R38" s="108">
        <f>SUM(R21:R37)</f>
        <v>18</v>
      </c>
      <c r="S38" s="109">
        <f>SUM(S21:S37)</f>
        <v>11651.201498999999</v>
      </c>
      <c r="T38" s="109">
        <f>SUM(T21:T37)</f>
        <v>4497.7039279999999</v>
      </c>
      <c r="U38" s="107">
        <f t="shared" si="10"/>
        <v>0.94185994473976442</v>
      </c>
      <c r="V38" s="111">
        <f t="shared" ref="V38:AB38" si="11">SUM(V21:V37)</f>
        <v>6</v>
      </c>
      <c r="W38" s="114">
        <f t="shared" si="11"/>
        <v>5460</v>
      </c>
      <c r="X38" s="115">
        <f>SUM(X21:X37)</f>
        <v>2730</v>
      </c>
      <c r="Y38" s="116">
        <f t="shared" si="11"/>
        <v>0.98482817277073686</v>
      </c>
      <c r="Z38" s="45">
        <f t="shared" si="11"/>
        <v>15</v>
      </c>
      <c r="AA38" s="46">
        <f t="shared" si="11"/>
        <v>5040.7</v>
      </c>
      <c r="AB38" s="46">
        <f t="shared" si="11"/>
        <v>1687.4550759900001</v>
      </c>
      <c r="AC38" s="59">
        <f>SUM(AC21:AC36)</f>
        <v>0.96766322137798333</v>
      </c>
      <c r="AD38" s="47">
        <f>SUM(AD21:AD37)</f>
        <v>17</v>
      </c>
      <c r="AE38" s="46">
        <f>SUM(AE21:AE37)</f>
        <v>3603</v>
      </c>
      <c r="AF38" s="113">
        <f>SUM(AF21:AF37)</f>
        <v>1741.9634442000001</v>
      </c>
      <c r="AG38" s="57">
        <f t="shared" ref="AG38:AN38" si="12">SUM(AG21:AG37)</f>
        <v>1.7521018856768817</v>
      </c>
      <c r="AH38" s="45">
        <f t="shared" si="12"/>
        <v>9</v>
      </c>
      <c r="AI38" s="46">
        <f t="shared" si="12"/>
        <v>3020.4929999999999</v>
      </c>
      <c r="AJ38" s="46">
        <f t="shared" si="12"/>
        <v>1433.1736989999999</v>
      </c>
      <c r="AK38" s="51">
        <f>SUM(AK21:AK37)</f>
        <v>1</v>
      </c>
      <c r="AL38" s="52">
        <f>SUM(AL21:AL37)</f>
        <v>10</v>
      </c>
      <c r="AM38" s="48">
        <f t="shared" si="12"/>
        <v>6445.5</v>
      </c>
      <c r="AN38" s="48">
        <f t="shared" si="12"/>
        <v>3158.0054</v>
      </c>
      <c r="AO38" s="57">
        <f>SUM(AO21:AO37)</f>
        <v>0.99999999999999989</v>
      </c>
      <c r="AP38" s="52">
        <f>B38+F38+J38+N38+R38+Z38+AH38+AD38+V38+AL38</f>
        <v>254</v>
      </c>
      <c r="AQ38" s="53">
        <f>C38+G38+K38+O38+S38+AA38+AI38+AE38+W38+AM38</f>
        <v>68613.812080999996</v>
      </c>
      <c r="AR38" s="54">
        <f>D38+H38+L38+P38+T38+AB38+AJ38+AF38+X38+AN38</f>
        <v>30061.376196189995</v>
      </c>
      <c r="AS38" s="49">
        <f>SUM(AS21:AS36)</f>
        <v>0.94504894299490383</v>
      </c>
    </row>
    <row r="39" spans="1:45" x14ac:dyDescent="0.25">
      <c r="A39" s="3"/>
      <c r="B39" s="3"/>
      <c r="C39" s="131"/>
      <c r="D39" s="131"/>
      <c r="E39" s="3"/>
      <c r="F39" s="3"/>
      <c r="G39" s="131"/>
      <c r="H39" s="131"/>
      <c r="I39" s="3"/>
      <c r="J39" s="3"/>
      <c r="K39" s="136"/>
      <c r="L39" s="136"/>
      <c r="M39" s="3"/>
      <c r="N39" s="5"/>
      <c r="O39" s="137"/>
      <c r="P39" s="137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29"/>
      <c r="AR39" s="129"/>
    </row>
    <row r="40" spans="1:45" ht="15.75" customHeight="1" thickBot="1" x14ac:dyDescent="0.3">
      <c r="A40" s="195" t="s">
        <v>52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196" t="s">
        <v>24</v>
      </c>
      <c r="B41" s="184" t="s">
        <v>22</v>
      </c>
      <c r="C41" s="185"/>
      <c r="D41" s="194"/>
      <c r="E41" s="186"/>
      <c r="F41" s="193" t="s">
        <v>23</v>
      </c>
      <c r="G41" s="185"/>
      <c r="H41" s="194"/>
      <c r="I41" s="186"/>
      <c r="J41" s="178" t="s">
        <v>19</v>
      </c>
      <c r="K41" s="179"/>
      <c r="L41" s="179"/>
      <c r="M41" s="180"/>
      <c r="N41" s="178" t="s">
        <v>31</v>
      </c>
      <c r="O41" s="179"/>
      <c r="P41" s="179"/>
      <c r="Q41" s="180"/>
      <c r="R41" s="178" t="s">
        <v>28</v>
      </c>
      <c r="S41" s="179"/>
      <c r="T41" s="179"/>
      <c r="U41" s="180"/>
      <c r="V41" s="193" t="s">
        <v>39</v>
      </c>
      <c r="W41" s="185"/>
      <c r="X41" s="185"/>
      <c r="Y41" s="194"/>
      <c r="Z41" s="178" t="s">
        <v>27</v>
      </c>
      <c r="AA41" s="179"/>
      <c r="AB41" s="179"/>
      <c r="AC41" s="180"/>
      <c r="AD41" s="178" t="s">
        <v>38</v>
      </c>
      <c r="AE41" s="179"/>
      <c r="AF41" s="179"/>
      <c r="AG41" s="180"/>
      <c r="AH41" s="178" t="s">
        <v>29</v>
      </c>
      <c r="AI41" s="179"/>
      <c r="AJ41" s="179"/>
      <c r="AK41" s="180"/>
      <c r="AL41" s="184" t="s">
        <v>50</v>
      </c>
      <c r="AM41" s="185"/>
      <c r="AN41" s="185"/>
      <c r="AO41" s="186"/>
      <c r="AP41" s="175" t="s">
        <v>20</v>
      </c>
      <c r="AQ41" s="176"/>
      <c r="AR41" s="176"/>
      <c r="AS41" s="177"/>
    </row>
    <row r="42" spans="1:45" ht="44.25" thickBot="1" x14ac:dyDescent="0.3">
      <c r="A42" s="197"/>
      <c r="B42" s="34" t="s">
        <v>2</v>
      </c>
      <c r="C42" s="35" t="s">
        <v>30</v>
      </c>
      <c r="D42" s="35" t="s">
        <v>36</v>
      </c>
      <c r="E42" s="36" t="s">
        <v>5</v>
      </c>
      <c r="F42" s="38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25">
      <c r="A43" s="23" t="s">
        <v>25</v>
      </c>
      <c r="B43" s="14">
        <v>31</v>
      </c>
      <c r="C43" s="8">
        <v>6099.2439999999997</v>
      </c>
      <c r="D43" s="172">
        <v>2415.7522199999999</v>
      </c>
      <c r="E43" s="17">
        <f>C43/C51</f>
        <v>0.85491307960479612</v>
      </c>
      <c r="F43" s="24">
        <v>27</v>
      </c>
      <c r="G43" s="8">
        <v>6152.8212999999996</v>
      </c>
      <c r="H43" s="8">
        <v>2919.6173939999999</v>
      </c>
      <c r="I43" s="17">
        <f>G43/G51</f>
        <v>0.73595512411705999</v>
      </c>
      <c r="J43" s="14">
        <v>29</v>
      </c>
      <c r="K43" s="8">
        <v>5747.4830000000002</v>
      </c>
      <c r="L43" s="8">
        <v>2631.6579029999998</v>
      </c>
      <c r="M43" s="17">
        <f>K43/K51</f>
        <v>0.63348386014680413</v>
      </c>
      <c r="N43" s="14">
        <v>44</v>
      </c>
      <c r="O43" s="8">
        <v>7200.6254959999997</v>
      </c>
      <c r="P43" s="8">
        <v>3382.3324990000001</v>
      </c>
      <c r="Q43" s="17">
        <f>O43/O51</f>
        <v>0.81589463763726766</v>
      </c>
      <c r="R43" s="21">
        <v>14</v>
      </c>
      <c r="S43" s="22">
        <v>5703.8</v>
      </c>
      <c r="T43" s="33">
        <v>2672.959038</v>
      </c>
      <c r="U43" s="17">
        <f>S43/S51</f>
        <v>0.4895460781868331</v>
      </c>
      <c r="V43" s="24">
        <v>3</v>
      </c>
      <c r="W43" s="7">
        <v>110</v>
      </c>
      <c r="X43" s="7">
        <v>55</v>
      </c>
      <c r="Y43" s="157">
        <f>W43/W51</f>
        <v>2.0146520146520148E-2</v>
      </c>
      <c r="Z43" s="21">
        <v>12</v>
      </c>
      <c r="AA43" s="22">
        <v>4040.7</v>
      </c>
      <c r="AB43" s="33">
        <v>1525.4550759900001</v>
      </c>
      <c r="AC43" s="17">
        <f>AA43/AA51</f>
        <v>0.80161485507965158</v>
      </c>
      <c r="AD43" s="21">
        <v>13</v>
      </c>
      <c r="AE43" s="21">
        <v>2793</v>
      </c>
      <c r="AF43" s="60">
        <v>1405.71694</v>
      </c>
      <c r="AG43" s="17">
        <f>AE43/AE51</f>
        <v>0.77518734388009991</v>
      </c>
      <c r="AH43" s="21">
        <v>6</v>
      </c>
      <c r="AI43" s="22">
        <v>2865.9929999999999</v>
      </c>
      <c r="AJ43" s="33">
        <v>1387.4817989999999</v>
      </c>
      <c r="AK43" s="17">
        <f>AI43/AI51</f>
        <v>0.94884940968245912</v>
      </c>
      <c r="AL43" s="14">
        <v>9</v>
      </c>
      <c r="AM43" s="7">
        <v>5845.5</v>
      </c>
      <c r="AN43" s="7">
        <v>2858.0054</v>
      </c>
      <c r="AO43" s="17">
        <f>AM43/AM51</f>
        <v>0.9069117989294857</v>
      </c>
      <c r="AP43" s="44">
        <f>B43+F43+J43+N43+R43+Z43+AH43+AD43+V43+AL43</f>
        <v>188</v>
      </c>
      <c r="AQ43" s="8">
        <f>C43+G43+K43+O43+S43+AA43+AI43+AE43+W43+AM43</f>
        <v>46559.166795999998</v>
      </c>
      <c r="AR43" s="8">
        <f>D43+H43+L43+P43+T43+AB43+AJ43+AF43+X43+AN43</f>
        <v>21253.978268989995</v>
      </c>
      <c r="AS43" s="17">
        <f>AR43/AR51</f>
        <v>0.70701947010941379</v>
      </c>
    </row>
    <row r="44" spans="1:45" ht="18" customHeight="1" x14ac:dyDescent="0.25">
      <c r="A44" s="30" t="s">
        <v>37</v>
      </c>
      <c r="B44" s="14">
        <v>3</v>
      </c>
      <c r="C44" s="8">
        <v>442</v>
      </c>
      <c r="D44" s="8">
        <v>148.258814</v>
      </c>
      <c r="E44" s="17">
        <f>C44/C51</f>
        <v>6.1953839063549503E-2</v>
      </c>
      <c r="F44" s="24">
        <v>2</v>
      </c>
      <c r="G44" s="8">
        <v>610</v>
      </c>
      <c r="H44" s="8">
        <v>304.60000000000002</v>
      </c>
      <c r="I44" s="17">
        <f>G44/G51</f>
        <v>7.2963702961990229E-2</v>
      </c>
      <c r="J44" s="14">
        <v>11</v>
      </c>
      <c r="K44" s="8">
        <v>2898.0111860000002</v>
      </c>
      <c r="L44" s="8">
        <v>1316.5911309999999</v>
      </c>
      <c r="M44" s="17">
        <f>K44/K51</f>
        <v>0.31941691917242693</v>
      </c>
      <c r="N44" s="14">
        <v>4</v>
      </c>
      <c r="O44" s="8">
        <v>130</v>
      </c>
      <c r="P44" s="8">
        <v>33.921173000000003</v>
      </c>
      <c r="Q44" s="17">
        <f>O44/O51</f>
        <v>1.4730151283630208E-2</v>
      </c>
      <c r="R44" s="14">
        <v>2</v>
      </c>
      <c r="S44" s="8">
        <v>5050</v>
      </c>
      <c r="T44" s="31">
        <v>1503.489957</v>
      </c>
      <c r="U44" s="17">
        <f>S44/S51</f>
        <v>0.43343169375565532</v>
      </c>
      <c r="V44" s="141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AA44/AA51</f>
        <v>0.19838514492034837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25</v>
      </c>
      <c r="AQ44" s="8">
        <f>C44+G44+K44+O44+S44+AA44+AI44+W44</f>
        <v>10130.011186</v>
      </c>
      <c r="AR44" s="8">
        <f>D44+H44+L44+P44+T44+AB44+AJ44+X44</f>
        <v>3468.8610749999998</v>
      </c>
      <c r="AS44" s="17">
        <f>AR44/AR51</f>
        <v>0.11539262382271262</v>
      </c>
    </row>
    <row r="45" spans="1:45" ht="29.25" x14ac:dyDescent="0.25">
      <c r="A45" s="30" t="s">
        <v>46</v>
      </c>
      <c r="B45" s="14"/>
      <c r="C45" s="8"/>
      <c r="D45" s="8"/>
      <c r="E45" s="15"/>
      <c r="F45" s="24">
        <v>4</v>
      </c>
      <c r="G45" s="8">
        <v>429</v>
      </c>
      <c r="H45" s="8">
        <v>194.005</v>
      </c>
      <c r="I45" s="17">
        <f>G45/G51</f>
        <v>5.1313817329006244E-2</v>
      </c>
      <c r="J45" s="14">
        <v>2</v>
      </c>
      <c r="K45" s="8">
        <v>60.322600000000001</v>
      </c>
      <c r="L45" s="8">
        <v>29.261299999999999</v>
      </c>
      <c r="M45" s="17">
        <f>K45/K51</f>
        <v>6.6487179696036692E-3</v>
      </c>
      <c r="N45" s="14">
        <v>5</v>
      </c>
      <c r="O45" s="8">
        <v>297</v>
      </c>
      <c r="P45" s="8">
        <v>69.145700000000005</v>
      </c>
      <c r="Q45" s="19">
        <f>O45/O51</f>
        <v>3.3652730240293631E-2</v>
      </c>
      <c r="R45" s="155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W45/W51</f>
        <v>0.5494505494505495</v>
      </c>
      <c r="Z45" s="155"/>
      <c r="AA45" s="10"/>
      <c r="AB45" s="32"/>
      <c r="AC45" s="19"/>
      <c r="AD45" s="155">
        <v>1</v>
      </c>
      <c r="AE45" s="10">
        <v>80</v>
      </c>
      <c r="AF45" s="32">
        <v>16.215</v>
      </c>
      <c r="AG45" s="19">
        <f>AE45/AE51</f>
        <v>2.2203719122953096E-2</v>
      </c>
      <c r="AH45" s="21">
        <v>1</v>
      </c>
      <c r="AI45" s="10">
        <v>19.5</v>
      </c>
      <c r="AJ45" s="32">
        <v>5.7919</v>
      </c>
      <c r="AK45" s="19">
        <f>AI45/AI51</f>
        <v>6.4558997488158394E-3</v>
      </c>
      <c r="AL45" s="14"/>
      <c r="AM45" s="141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AR45/AR51</f>
        <v>6.0357146930284614E-2</v>
      </c>
    </row>
    <row r="46" spans="1:45" ht="29.25" x14ac:dyDescent="0.25">
      <c r="A46" s="30" t="s">
        <v>47</v>
      </c>
      <c r="B46" s="7">
        <v>2</v>
      </c>
      <c r="C46" s="8">
        <v>593.1</v>
      </c>
      <c r="D46" s="8">
        <v>115.36245</v>
      </c>
      <c r="E46" s="9">
        <f>C46/C51</f>
        <v>8.3133081331654327E-2</v>
      </c>
      <c r="F46" s="7">
        <v>5</v>
      </c>
      <c r="G46" s="8">
        <v>1116</v>
      </c>
      <c r="H46" s="8">
        <v>520.67499999999995</v>
      </c>
      <c r="I46" s="9">
        <f>G46/G51</f>
        <v>0.13348769263210017</v>
      </c>
      <c r="J46" s="7">
        <v>1</v>
      </c>
      <c r="K46" s="8">
        <v>233</v>
      </c>
      <c r="L46" s="8">
        <v>82</v>
      </c>
      <c r="M46" s="9">
        <f>K46/K51</f>
        <v>2.5681109350685394E-2</v>
      </c>
      <c r="N46" s="7">
        <v>3</v>
      </c>
      <c r="O46" s="8">
        <v>1119.81</v>
      </c>
      <c r="P46" s="8">
        <v>528.17656499999998</v>
      </c>
      <c r="Q46" s="9">
        <f>O46/O51</f>
        <v>0.12688439006863034</v>
      </c>
      <c r="R46" s="7">
        <v>2</v>
      </c>
      <c r="S46" s="8">
        <v>897.40149899999994</v>
      </c>
      <c r="T46" s="8">
        <v>321.25493299999999</v>
      </c>
      <c r="U46" s="9">
        <f>S46/S51</f>
        <v>7.7022228057511688E-2</v>
      </c>
      <c r="V46" s="7">
        <v>2</v>
      </c>
      <c r="W46" s="8">
        <v>2350</v>
      </c>
      <c r="X46" s="8">
        <v>1175</v>
      </c>
      <c r="Y46" s="9">
        <f>W46/W51</f>
        <v>0.43040293040293043</v>
      </c>
      <c r="Z46" s="7"/>
      <c r="AA46" s="8"/>
      <c r="AB46" s="8"/>
      <c r="AC46" s="9"/>
      <c r="AD46" s="7"/>
      <c r="AE46" s="8"/>
      <c r="AF46" s="8"/>
      <c r="AG46" s="9"/>
      <c r="AH46" s="7">
        <v>2</v>
      </c>
      <c r="AI46" s="8">
        <v>135</v>
      </c>
      <c r="AJ46" s="8">
        <v>39.9</v>
      </c>
      <c r="AK46" s="9">
        <f>AI46/AI51</f>
        <v>4.4694690568725041E-2</v>
      </c>
      <c r="AL46" s="7">
        <v>1</v>
      </c>
      <c r="AM46" s="7">
        <v>600</v>
      </c>
      <c r="AN46" s="7">
        <v>300</v>
      </c>
      <c r="AO46" s="9">
        <f>AM46/AM51</f>
        <v>9.3088201070514312E-2</v>
      </c>
      <c r="AP46" s="232">
        <f>B46+F46+J46+N46+R46+V46+Z46+AD46+AH46+AL46</f>
        <v>18</v>
      </c>
      <c r="AQ46" s="8">
        <f>C46+G46+K46+O46+S46+W46+AA46+AE46+AI46+AM46</f>
        <v>7044.3114989999995</v>
      </c>
      <c r="AR46" s="8">
        <f>D46+H46+L46+P46+T46+X46+AB46+AF46+AJ46+AN46</f>
        <v>3082.3689479999998</v>
      </c>
      <c r="AS46" s="19">
        <f>AR46/AR51</f>
        <v>0.10253585623903214</v>
      </c>
    </row>
    <row r="47" spans="1:45" ht="29.25" x14ac:dyDescent="0.25">
      <c r="A47" s="30" t="s">
        <v>60</v>
      </c>
      <c r="B47" s="7"/>
      <c r="C47" s="8"/>
      <c r="D47" s="8"/>
      <c r="E47" s="9"/>
      <c r="F47" s="7">
        <v>2</v>
      </c>
      <c r="G47" s="8">
        <v>40</v>
      </c>
      <c r="H47" s="8">
        <v>20</v>
      </c>
      <c r="I47" s="9"/>
      <c r="J47" s="7"/>
      <c r="K47" s="8"/>
      <c r="L47" s="8"/>
      <c r="M47" s="9"/>
      <c r="N47" s="7">
        <v>2</v>
      </c>
      <c r="O47" s="8">
        <v>78</v>
      </c>
      <c r="P47" s="8">
        <v>32.217500000000001</v>
      </c>
      <c r="Q47" s="9">
        <f>O47/O51</f>
        <v>8.8380907701781242E-3</v>
      </c>
      <c r="R47" s="7"/>
      <c r="S47" s="8"/>
      <c r="T47" s="8"/>
      <c r="U47" s="9"/>
      <c r="V47" s="9"/>
      <c r="W47" s="9"/>
      <c r="X47" s="9"/>
      <c r="Y47" s="9"/>
      <c r="Z47" s="7"/>
      <c r="AA47" s="8"/>
      <c r="AB47" s="8"/>
      <c r="AC47" s="9"/>
      <c r="AD47" s="7">
        <v>2</v>
      </c>
      <c r="AE47" s="8">
        <v>330</v>
      </c>
      <c r="AF47" s="8">
        <v>120.0315042</v>
      </c>
      <c r="AG47" s="9">
        <f>AE47/AE51</f>
        <v>9.1590341382181514E-2</v>
      </c>
      <c r="AH47" s="7"/>
      <c r="AI47" s="8"/>
      <c r="AJ47" s="8"/>
      <c r="AK47" s="9"/>
      <c r="AL47" s="7"/>
      <c r="AM47" s="9"/>
      <c r="AN47" s="9"/>
      <c r="AO47" s="9"/>
      <c r="AP47" s="232">
        <f>B47+F47+J47+N47+R47+V47+Z47+AD47+AH47</f>
        <v>6</v>
      </c>
      <c r="AQ47" s="8">
        <f t="shared" si="13"/>
        <v>448</v>
      </c>
      <c r="AR47" s="8">
        <f t="shared" si="13"/>
        <v>172.2490042</v>
      </c>
      <c r="AS47" s="17">
        <f>AR47/AR51</f>
        <v>5.7299108023481302E-3</v>
      </c>
    </row>
    <row r="48" spans="1:45" ht="61.5" customHeight="1" x14ac:dyDescent="0.25">
      <c r="A48" s="30" t="s">
        <v>59</v>
      </c>
      <c r="B48" s="7"/>
      <c r="C48" s="8"/>
      <c r="D48" s="8"/>
      <c r="E48" s="9"/>
      <c r="F48" s="7">
        <v>1</v>
      </c>
      <c r="G48" s="8">
        <v>12.5</v>
      </c>
      <c r="H48" s="8">
        <v>2.5</v>
      </c>
      <c r="I48" s="9">
        <f>G48/G51</f>
        <v>1.4951578475817671E-3</v>
      </c>
      <c r="J48" s="7"/>
      <c r="K48" s="8"/>
      <c r="L48" s="8"/>
      <c r="M48" s="9"/>
      <c r="N48" s="7"/>
      <c r="O48" s="8"/>
      <c r="P48" s="8"/>
      <c r="Q48" s="9"/>
      <c r="R48" s="7"/>
      <c r="S48" s="8"/>
      <c r="T48" s="8"/>
      <c r="U48" s="9"/>
      <c r="V48" s="9"/>
      <c r="W48" s="9"/>
      <c r="X48" s="9"/>
      <c r="Y48" s="9"/>
      <c r="Z48" s="7"/>
      <c r="AA48" s="8"/>
      <c r="AB48" s="8"/>
      <c r="AC48" s="9"/>
      <c r="AD48" s="7"/>
      <c r="AE48" s="8"/>
      <c r="AF48" s="8"/>
      <c r="AG48" s="9"/>
      <c r="AH48" s="7"/>
      <c r="AI48" s="8"/>
      <c r="AJ48" s="8"/>
      <c r="AK48" s="9"/>
      <c r="AL48" s="7"/>
      <c r="AM48" s="9"/>
      <c r="AN48" s="9"/>
      <c r="AO48" s="9"/>
      <c r="AP48" s="232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AQ48/AQ51</f>
        <v>1.8217906309073013E-4</v>
      </c>
    </row>
    <row r="49" spans="1:47" ht="22.5" customHeight="1" thickBot="1" x14ac:dyDescent="0.3">
      <c r="A49" s="61" t="s">
        <v>54</v>
      </c>
      <c r="B49" s="7"/>
      <c r="C49" s="8"/>
      <c r="D49" s="8"/>
      <c r="E49" s="9"/>
      <c r="F49" s="7"/>
      <c r="G49" s="8"/>
      <c r="H49" s="8"/>
      <c r="I49" s="9"/>
      <c r="J49" s="7"/>
      <c r="K49" s="8"/>
      <c r="L49" s="8"/>
      <c r="M49" s="9"/>
      <c r="N49" s="7"/>
      <c r="O49" s="8"/>
      <c r="P49" s="8"/>
      <c r="Q49" s="9"/>
      <c r="R49" s="7"/>
      <c r="S49" s="8"/>
      <c r="T49" s="8"/>
      <c r="U49" s="9"/>
      <c r="V49" s="9"/>
      <c r="W49" s="9"/>
      <c r="X49" s="9"/>
      <c r="Y49" s="9"/>
      <c r="Z49" s="7"/>
      <c r="AA49" s="8"/>
      <c r="AB49" s="8"/>
      <c r="AC49" s="9"/>
      <c r="AD49" s="7">
        <v>1</v>
      </c>
      <c r="AE49" s="8">
        <v>400</v>
      </c>
      <c r="AF49" s="8">
        <v>200</v>
      </c>
      <c r="AG49" s="9">
        <f>AE49/AE51</f>
        <v>0.11101859561476547</v>
      </c>
      <c r="AH49" s="7"/>
      <c r="AI49" s="8"/>
      <c r="AJ49" s="8"/>
      <c r="AK49" s="9"/>
      <c r="AL49" s="7"/>
      <c r="AM49" s="9"/>
      <c r="AN49" s="9"/>
      <c r="AO49" s="9"/>
      <c r="AP49" s="233">
        <f>B49+F49+J49+N49+R49+V49+Z49+AD49+AH49</f>
        <v>1</v>
      </c>
      <c r="AQ49" s="142">
        <f>C49+G49+K49+O49+S49+W49+AA49+AE49+AI49</f>
        <v>400</v>
      </c>
      <c r="AR49" s="156">
        <f>D49+H49+L49+P49+T49+X49+AB49+AF49+AJ49</f>
        <v>200</v>
      </c>
      <c r="AS49" s="62">
        <f>AR49/AR51</f>
        <v>6.6530553589675039E-3</v>
      </c>
    </row>
    <row r="50" spans="1:47" ht="22.5" customHeight="1" thickBot="1" x14ac:dyDescent="0.3">
      <c r="A50" s="61" t="s">
        <v>62</v>
      </c>
      <c r="B50" s="7"/>
      <c r="C50" s="8"/>
      <c r="D50" s="8"/>
      <c r="E50" s="9"/>
      <c r="F50" s="7"/>
      <c r="G50" s="8"/>
      <c r="H50" s="8"/>
      <c r="I50" s="9"/>
      <c r="J50" s="7">
        <v>1</v>
      </c>
      <c r="K50" s="8">
        <v>134</v>
      </c>
      <c r="L50" s="8">
        <v>67</v>
      </c>
      <c r="M50" s="9">
        <f>K50/K51</f>
        <v>1.4769393360480013E-2</v>
      </c>
      <c r="N50" s="7"/>
      <c r="O50" s="8"/>
      <c r="P50" s="8"/>
      <c r="Q50" s="9"/>
      <c r="R50" s="7"/>
      <c r="S50" s="8"/>
      <c r="T50" s="8"/>
      <c r="U50" s="9"/>
      <c r="V50" s="9"/>
      <c r="W50" s="9"/>
      <c r="X50" s="9"/>
      <c r="Y50" s="9"/>
      <c r="Z50" s="7"/>
      <c r="AA50" s="8"/>
      <c r="AB50" s="8"/>
      <c r="AC50" s="9"/>
      <c r="AD50" s="7"/>
      <c r="AE50" s="8"/>
      <c r="AF50" s="8"/>
      <c r="AG50" s="9"/>
      <c r="AH50" s="7"/>
      <c r="AI50" s="8"/>
      <c r="AJ50" s="8"/>
      <c r="AK50" s="9"/>
      <c r="AL50" s="7"/>
      <c r="AM50" s="9"/>
      <c r="AN50" s="9"/>
      <c r="AO50" s="9"/>
      <c r="AP50" s="233">
        <f>B50+F50+J50+N50+R50+V50+Z50+AD50+AH50</f>
        <v>1</v>
      </c>
      <c r="AQ50" s="142">
        <f>C50+G50+K50+O50+S50+W50+AA50+AE50+AI50</f>
        <v>134</v>
      </c>
      <c r="AR50" s="156">
        <f>D50+H50+L50+P50+T50+X50+AB50+AF50+AJ50</f>
        <v>67</v>
      </c>
      <c r="AS50" s="62">
        <f>AR50/AR51</f>
        <v>2.2287735452541139E-3</v>
      </c>
    </row>
    <row r="51" spans="1:47" s="55" customFormat="1" ht="24.75" customHeight="1" thickBot="1" x14ac:dyDescent="0.3">
      <c r="A51" s="229" t="s">
        <v>3</v>
      </c>
      <c r="B51" s="228">
        <f>SUM(B43:B50)</f>
        <v>36</v>
      </c>
      <c r="C51" s="228">
        <f t="shared" ref="C51:E51" si="14">SUM(C43:C50)</f>
        <v>7134.3440000000001</v>
      </c>
      <c r="D51" s="228">
        <f t="shared" si="14"/>
        <v>2679.3734839999997</v>
      </c>
      <c r="E51" s="110">
        <f>SUM(E43:E50)</f>
        <v>0.99999999999999989</v>
      </c>
      <c r="F51" s="230">
        <f>SUM(F43:F50)</f>
        <v>41</v>
      </c>
      <c r="G51" s="231">
        <f>SUM(G43:G50)</f>
        <v>8360.3212999999996</v>
      </c>
      <c r="H51" s="231">
        <f>SUM(H43:H50)</f>
        <v>3961.3973939999996</v>
      </c>
      <c r="I51" s="107">
        <f>SUM(I43:I50)</f>
        <v>0.99521549488773831</v>
      </c>
      <c r="J51" s="228">
        <f>SUM(J43:J50)</f>
        <v>44</v>
      </c>
      <c r="K51" s="231">
        <f>SUM(K43:K50)</f>
        <v>9072.8167859999994</v>
      </c>
      <c r="L51" s="231">
        <f>SUM(L43:L50)</f>
        <v>4126.5103339999996</v>
      </c>
      <c r="M51" s="107">
        <f>SUM(M43:M50)</f>
        <v>1</v>
      </c>
      <c r="N51" s="228">
        <f>SUM(N43:N50)</f>
        <v>58</v>
      </c>
      <c r="O51" s="231">
        <f>SUM(O43:O50)</f>
        <v>8825.4354960000001</v>
      </c>
      <c r="P51" s="231">
        <f>SUM(P43:P50)</f>
        <v>4045.7934370000007</v>
      </c>
      <c r="Q51" s="107">
        <f>SUM(Q43:Q50)</f>
        <v>1</v>
      </c>
      <c r="R51" s="228">
        <f>SUM(R43:R50)</f>
        <v>18</v>
      </c>
      <c r="S51" s="231">
        <f>SUM(S43:S50)</f>
        <v>11651.201498999999</v>
      </c>
      <c r="T51" s="231">
        <f>SUM(T43:T50)</f>
        <v>4497.7039279999999</v>
      </c>
      <c r="U51" s="107">
        <f t="shared" ref="J51:AS51" si="15">SUM(U43:U49)</f>
        <v>1</v>
      </c>
      <c r="V51" s="228">
        <f>SUM(V43:V50)</f>
        <v>6</v>
      </c>
      <c r="W51" s="231">
        <f>SUM(W43:W50)</f>
        <v>5460</v>
      </c>
      <c r="X51" s="231">
        <f>SUM(X43:X50)</f>
        <v>2730</v>
      </c>
      <c r="Y51" s="234">
        <f>SUM(Y43:Y50)</f>
        <v>1</v>
      </c>
      <c r="Z51" s="230">
        <f>SUM(Z43:Z50)</f>
        <v>15</v>
      </c>
      <c r="AA51" s="231">
        <f>SUM(AA43:AA50)</f>
        <v>5040.7</v>
      </c>
      <c r="AB51" s="231">
        <f>SUM(AB43:AB50)</f>
        <v>1687.4550759900001</v>
      </c>
      <c r="AC51" s="107">
        <f>SUM(AC43:AC50)</f>
        <v>1</v>
      </c>
      <c r="AD51" s="228">
        <f t="shared" si="15"/>
        <v>17</v>
      </c>
      <c r="AE51" s="231">
        <f t="shared" si="15"/>
        <v>3603</v>
      </c>
      <c r="AF51" s="231">
        <f t="shared" si="15"/>
        <v>1741.9634441999999</v>
      </c>
      <c r="AG51" s="107">
        <f t="shared" si="15"/>
        <v>0.99999999999999989</v>
      </c>
      <c r="AH51" s="230">
        <f t="shared" si="15"/>
        <v>9</v>
      </c>
      <c r="AI51" s="231">
        <f t="shared" si="15"/>
        <v>3020.4929999999999</v>
      </c>
      <c r="AJ51" s="231">
        <f t="shared" si="15"/>
        <v>1433.1736989999999</v>
      </c>
      <c r="AK51" s="107">
        <f t="shared" si="15"/>
        <v>1</v>
      </c>
      <c r="AL51" s="235">
        <f t="shared" si="15"/>
        <v>10</v>
      </c>
      <c r="AM51" s="235">
        <f t="shared" si="15"/>
        <v>6445.5</v>
      </c>
      <c r="AN51" s="108">
        <f t="shared" si="15"/>
        <v>3158.0054</v>
      </c>
      <c r="AO51" s="236">
        <f t="shared" si="15"/>
        <v>1</v>
      </c>
      <c r="AP51" s="120">
        <f>SUM(AP43:AP50)</f>
        <v>254</v>
      </c>
      <c r="AQ51" s="119">
        <f>SUM(AQ43:AQ50)</f>
        <v>68613.812080999996</v>
      </c>
      <c r="AR51" s="54">
        <f>SUM(AR43:AR50)</f>
        <v>30061.376196189995</v>
      </c>
      <c r="AS51" s="51">
        <f>SUM(AS43:AS50)</f>
        <v>1.0000990158711036</v>
      </c>
    </row>
    <row r="52" spans="1:47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9"/>
      <c r="AI52" s="29"/>
      <c r="AJ52" s="29"/>
      <c r="AK52" s="29"/>
      <c r="AL52" s="29"/>
      <c r="AM52" s="29"/>
      <c r="AN52" s="29"/>
      <c r="AO52" s="29"/>
      <c r="AP52" s="29"/>
      <c r="AQ52" s="129"/>
      <c r="AR52" s="129"/>
      <c r="AS52" s="28"/>
    </row>
    <row r="53" spans="1:47" ht="15.75" customHeight="1" x14ac:dyDescent="0.25"/>
    <row r="54" spans="1:47" ht="15" customHeight="1" x14ac:dyDescent="0.25"/>
    <row r="55" spans="1:47" s="64" customFormat="1" ht="16.5" thickBot="1" x14ac:dyDescent="0.3">
      <c r="A55" s="203" t="s">
        <v>53</v>
      </c>
      <c r="B55" s="203"/>
      <c r="C55" s="203"/>
      <c r="D55" s="203"/>
      <c r="E55" s="203"/>
      <c r="F55" s="203"/>
      <c r="G55" s="203"/>
      <c r="H55" s="203"/>
      <c r="I55" s="203"/>
      <c r="J55" s="203"/>
      <c r="K55" s="63"/>
      <c r="L55" s="63"/>
      <c r="M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spans="1:47" s="64" customFormat="1" ht="15" customHeight="1" thickBot="1" x14ac:dyDescent="0.3">
      <c r="A56" s="198" t="s">
        <v>41</v>
      </c>
      <c r="B56" s="200" t="s">
        <v>22</v>
      </c>
      <c r="C56" s="201"/>
      <c r="D56" s="202"/>
      <c r="E56" s="77"/>
      <c r="F56" s="188" t="s">
        <v>23</v>
      </c>
      <c r="G56" s="189"/>
      <c r="H56" s="189"/>
      <c r="I56" s="192"/>
      <c r="J56" s="188" t="s">
        <v>19</v>
      </c>
      <c r="K56" s="189"/>
      <c r="L56" s="189"/>
      <c r="M56" s="190"/>
      <c r="N56" s="191" t="s">
        <v>31</v>
      </c>
      <c r="O56" s="189"/>
      <c r="P56" s="189"/>
      <c r="Q56" s="190"/>
      <c r="R56" s="187" t="s">
        <v>28</v>
      </c>
      <c r="S56" s="187"/>
      <c r="T56" s="187"/>
      <c r="U56" s="187"/>
      <c r="V56" s="188" t="s">
        <v>39</v>
      </c>
      <c r="W56" s="189"/>
      <c r="X56" s="189"/>
      <c r="Y56" s="190"/>
      <c r="Z56" s="191" t="s">
        <v>27</v>
      </c>
      <c r="AA56" s="189"/>
      <c r="AB56" s="189"/>
      <c r="AC56" s="190"/>
      <c r="AD56" s="188" t="s">
        <v>38</v>
      </c>
      <c r="AE56" s="189"/>
      <c r="AF56" s="189"/>
      <c r="AG56" s="192"/>
      <c r="AH56" s="173" t="s">
        <v>29</v>
      </c>
      <c r="AI56" s="173"/>
      <c r="AJ56" s="173"/>
      <c r="AK56" s="173"/>
      <c r="AL56" s="181" t="s">
        <v>50</v>
      </c>
      <c r="AM56" s="182"/>
      <c r="AN56" s="182"/>
      <c r="AO56" s="183"/>
      <c r="AP56" s="173" t="s">
        <v>20</v>
      </c>
      <c r="AQ56" s="173"/>
      <c r="AR56" s="173"/>
      <c r="AS56" s="174"/>
    </row>
    <row r="57" spans="1:47" s="64" customFormat="1" ht="50.25" customHeight="1" thickBot="1" x14ac:dyDescent="0.3">
      <c r="A57" s="199"/>
      <c r="B57" s="6" t="s">
        <v>2</v>
      </c>
      <c r="C57" s="12" t="s">
        <v>30</v>
      </c>
      <c r="D57" s="30" t="s">
        <v>36</v>
      </c>
      <c r="E57" s="23" t="s">
        <v>5</v>
      </c>
      <c r="F57" s="72" t="s">
        <v>2</v>
      </c>
      <c r="G57" s="71" t="s">
        <v>30</v>
      </c>
      <c r="H57" s="71" t="s">
        <v>36</v>
      </c>
      <c r="I57" s="84" t="s">
        <v>5</v>
      </c>
      <c r="J57" s="72" t="s">
        <v>2</v>
      </c>
      <c r="K57" s="71" t="s">
        <v>30</v>
      </c>
      <c r="L57" s="71" t="s">
        <v>36</v>
      </c>
      <c r="M57" s="76" t="s">
        <v>5</v>
      </c>
      <c r="N57" s="74" t="s">
        <v>2</v>
      </c>
      <c r="O57" s="71" t="s">
        <v>30</v>
      </c>
      <c r="P57" s="71" t="s">
        <v>36</v>
      </c>
      <c r="Q57" s="76" t="s">
        <v>5</v>
      </c>
      <c r="R57" s="69" t="s">
        <v>2</v>
      </c>
      <c r="S57" s="65" t="s">
        <v>30</v>
      </c>
      <c r="T57" s="66" t="s">
        <v>36</v>
      </c>
      <c r="U57" s="70" t="s">
        <v>5</v>
      </c>
      <c r="V57" s="72" t="s">
        <v>2</v>
      </c>
      <c r="W57" s="71" t="s">
        <v>30</v>
      </c>
      <c r="X57" s="79" t="s">
        <v>36</v>
      </c>
      <c r="Y57" s="76" t="s">
        <v>5</v>
      </c>
      <c r="Z57" s="74" t="s">
        <v>2</v>
      </c>
      <c r="AA57" s="71" t="s">
        <v>30</v>
      </c>
      <c r="AB57" s="71" t="s">
        <v>36</v>
      </c>
      <c r="AC57" s="76" t="s">
        <v>5</v>
      </c>
      <c r="AD57" s="124" t="s">
        <v>2</v>
      </c>
      <c r="AE57" s="125" t="s">
        <v>30</v>
      </c>
      <c r="AF57" s="125" t="s">
        <v>36</v>
      </c>
      <c r="AG57" s="126" t="s">
        <v>5</v>
      </c>
      <c r="AH57" s="127" t="s">
        <v>2</v>
      </c>
      <c r="AI57" s="127" t="s">
        <v>30</v>
      </c>
      <c r="AJ57" s="127" t="s">
        <v>36</v>
      </c>
      <c r="AK57" s="126" t="s">
        <v>5</v>
      </c>
      <c r="AL57" s="151" t="s">
        <v>2</v>
      </c>
      <c r="AM57" s="152" t="s">
        <v>30</v>
      </c>
      <c r="AN57" s="152" t="s">
        <v>36</v>
      </c>
      <c r="AO57" s="153" t="s">
        <v>5</v>
      </c>
      <c r="AP57" s="149" t="s">
        <v>2</v>
      </c>
      <c r="AQ57" s="127" t="s">
        <v>30</v>
      </c>
      <c r="AR57" s="127" t="s">
        <v>36</v>
      </c>
      <c r="AS57" s="128" t="s">
        <v>5</v>
      </c>
    </row>
    <row r="58" spans="1:47" s="28" customFormat="1" ht="34.5" customHeight="1" x14ac:dyDescent="0.25">
      <c r="A58" s="23" t="s">
        <v>42</v>
      </c>
      <c r="B58" s="92">
        <v>6</v>
      </c>
      <c r="C58" s="99">
        <v>408.9</v>
      </c>
      <c r="D58" s="171">
        <v>161.40694999999999</v>
      </c>
      <c r="E58" s="95">
        <f>C58/C62</f>
        <v>5.47217847572328E-2</v>
      </c>
      <c r="F58" s="14">
        <v>12</v>
      </c>
      <c r="G58" s="8">
        <v>896.9</v>
      </c>
      <c r="H58" s="31">
        <v>436.1</v>
      </c>
      <c r="I58" s="18">
        <f>G58/G62</f>
        <v>0.10591382010780351</v>
      </c>
      <c r="J58" s="96">
        <v>16</v>
      </c>
      <c r="K58" s="8">
        <v>2548.3267860000001</v>
      </c>
      <c r="L58" s="130">
        <v>1150.412599</v>
      </c>
      <c r="M58" s="87">
        <f>K58/K62</f>
        <v>0.28087493069762515</v>
      </c>
      <c r="N58" s="97">
        <v>15</v>
      </c>
      <c r="O58" s="93">
        <v>688.71</v>
      </c>
      <c r="P58" s="93">
        <v>256.62995799999999</v>
      </c>
      <c r="Q58" s="98">
        <f>O58/O62</f>
        <v>7.7702376275069582E-2</v>
      </c>
      <c r="R58" s="24">
        <v>4</v>
      </c>
      <c r="S58" s="8">
        <v>796.8</v>
      </c>
      <c r="T58" s="31">
        <v>392.5</v>
      </c>
      <c r="U58" s="18">
        <f>S58/S62</f>
        <v>6.4732062438390664E-2</v>
      </c>
      <c r="V58" s="92">
        <v>1</v>
      </c>
      <c r="W58" s="93">
        <v>1000</v>
      </c>
      <c r="X58" s="93">
        <v>500</v>
      </c>
      <c r="Y58" s="98">
        <f>W58/W62</f>
        <v>0.18315018315018314</v>
      </c>
      <c r="Z58" s="24">
        <v>1</v>
      </c>
      <c r="AA58" s="8">
        <v>12.5</v>
      </c>
      <c r="AB58" s="8">
        <v>0.90039400000000003</v>
      </c>
      <c r="AC58" s="17">
        <f>AA58/AA62</f>
        <v>2.4798143115043548E-3</v>
      </c>
      <c r="AD58" s="21">
        <v>1</v>
      </c>
      <c r="AE58" s="22">
        <v>400</v>
      </c>
      <c r="AF58" s="22">
        <v>200</v>
      </c>
      <c r="AG58" s="123">
        <f>AE58/AE62</f>
        <v>0.11101859561476547</v>
      </c>
      <c r="AH58" s="21">
        <v>3</v>
      </c>
      <c r="AI58" s="22">
        <v>2660</v>
      </c>
      <c r="AJ58" s="22">
        <v>1193.3674530000001</v>
      </c>
      <c r="AK58" s="144">
        <f>AI58/AI62</f>
        <v>0.76425954598960555</v>
      </c>
      <c r="AL58" s="7">
        <v>1</v>
      </c>
      <c r="AM58" s="8">
        <v>600</v>
      </c>
      <c r="AN58" s="8">
        <v>300</v>
      </c>
      <c r="AO58" s="150">
        <f>AM58/AM62</f>
        <v>9.3088201070514312E-2</v>
      </c>
      <c r="AP58" s="145">
        <f>B58+F58+J58+N58+R58+V58+Z58+AD58+AH58+AL58</f>
        <v>60</v>
      </c>
      <c r="AQ58" s="22">
        <f>C58+G58+K58+O58+S58+W58+AA58+AE58+AI58+AM58</f>
        <v>10012.136785999999</v>
      </c>
      <c r="AR58" s="22">
        <f>D58+H58+L58+P58+T58+X58+AB58+AF58+AJ58+AN58</f>
        <v>4591.3173539999998</v>
      </c>
      <c r="AS58" s="123">
        <f>AQ58/AQ62</f>
        <v>0.14259114853471208</v>
      </c>
      <c r="AT58" s="135"/>
      <c r="AU58" s="135"/>
    </row>
    <row r="59" spans="1:47" s="28" customFormat="1" ht="24" customHeight="1" x14ac:dyDescent="0.25">
      <c r="A59" s="23" t="s">
        <v>43</v>
      </c>
      <c r="B59" s="92">
        <v>19</v>
      </c>
      <c r="C59" s="93">
        <v>3017.25</v>
      </c>
      <c r="D59" s="94">
        <v>1153.0305639999999</v>
      </c>
      <c r="E59" s="95">
        <f>C59/C62</f>
        <v>0.40378895832418848</v>
      </c>
      <c r="F59" s="14">
        <v>28</v>
      </c>
      <c r="G59" s="8">
        <v>6411.3055569999997</v>
      </c>
      <c r="H59" s="31">
        <v>3041.2395219999999</v>
      </c>
      <c r="I59" s="18">
        <f>G59/G62</f>
        <v>0.75710320372422679</v>
      </c>
      <c r="J59" s="96">
        <v>26</v>
      </c>
      <c r="K59" s="93">
        <v>5901.49</v>
      </c>
      <c r="L59" s="93">
        <v>2702.5977349999998</v>
      </c>
      <c r="M59" s="87">
        <f>K59/K62</f>
        <v>0.65045841211148647</v>
      </c>
      <c r="N59" s="97">
        <v>37</v>
      </c>
      <c r="O59" s="93">
        <v>4225.4153960000003</v>
      </c>
      <c r="P59" s="93">
        <v>1859.5702679999999</v>
      </c>
      <c r="Q59" s="98">
        <f>O59/O62</f>
        <v>0.47672433537840914</v>
      </c>
      <c r="R59" s="24">
        <v>11</v>
      </c>
      <c r="S59" s="8">
        <v>7141</v>
      </c>
      <c r="T59" s="31">
        <v>2381.5489950000001</v>
      </c>
      <c r="U59" s="18">
        <f>S59/S62</f>
        <v>0.58013511279185204</v>
      </c>
      <c r="V59" s="92">
        <v>4</v>
      </c>
      <c r="W59" s="139">
        <v>3110</v>
      </c>
      <c r="X59" s="139">
        <v>1555</v>
      </c>
      <c r="Y59" s="98">
        <f>W59/W62</f>
        <v>0.56959706959706957</v>
      </c>
      <c r="Z59" s="24">
        <v>13</v>
      </c>
      <c r="AA59" s="8">
        <v>4865.2</v>
      </c>
      <c r="AB59" s="8">
        <v>1644.20299699</v>
      </c>
      <c r="AC59" s="17">
        <f>AA59/AA62</f>
        <v>0.96518340706647887</v>
      </c>
      <c r="AD59" s="14">
        <v>16</v>
      </c>
      <c r="AE59" s="8">
        <v>3203</v>
      </c>
      <c r="AF59" s="8">
        <v>1541.9634442000001</v>
      </c>
      <c r="AG59" s="17">
        <f>AE59/AE62</f>
        <v>0.88898140438523454</v>
      </c>
      <c r="AH59" s="14">
        <v>8</v>
      </c>
      <c r="AI59" s="8">
        <v>820.49300000000005</v>
      </c>
      <c r="AJ59" s="8">
        <v>333.173699</v>
      </c>
      <c r="AK59" s="18">
        <f>AI59/AI62</f>
        <v>0.23574045401039453</v>
      </c>
      <c r="AL59" s="7">
        <v>6</v>
      </c>
      <c r="AM59" s="8">
        <v>2515.5</v>
      </c>
      <c r="AN59" s="8">
        <v>1193.0054</v>
      </c>
      <c r="AO59" s="9">
        <f>AM59/AM62</f>
        <v>0.39027228298813127</v>
      </c>
      <c r="AP59" s="145">
        <f>B59+F59+J59+N59+R59+V59+Z59+AD59+AH59+AL59</f>
        <v>168</v>
      </c>
      <c r="AQ59" s="8">
        <f t="shared" ref="AQ59:AR61" si="16">C59+G59+K59+O59+S59+W59+AA59+AE59+AI59+AM59</f>
        <v>41210.653953000001</v>
      </c>
      <c r="AR59" s="8">
        <f t="shared" si="16"/>
        <v>17405.332624189999</v>
      </c>
      <c r="AS59" s="17">
        <f>AQ59/AQ62</f>
        <v>0.58691512157940706</v>
      </c>
      <c r="AT59" s="135"/>
      <c r="AU59" s="135"/>
    </row>
    <row r="60" spans="1:47" s="28" customFormat="1" ht="25.5" customHeight="1" x14ac:dyDescent="0.25">
      <c r="A60" s="23" t="s">
        <v>44</v>
      </c>
      <c r="B60" s="92">
        <v>11</v>
      </c>
      <c r="C60" s="93">
        <v>3696.194</v>
      </c>
      <c r="D60" s="94">
        <v>1417.41597</v>
      </c>
      <c r="E60" s="95">
        <f>C60/C62</f>
        <v>0.49464987157978807</v>
      </c>
      <c r="F60" s="14">
        <v>3</v>
      </c>
      <c r="G60" s="8">
        <v>1160</v>
      </c>
      <c r="H60" s="31">
        <v>538</v>
      </c>
      <c r="I60" s="18">
        <f>G60/G62</f>
        <v>0.13698297616796976</v>
      </c>
      <c r="J60" s="96">
        <v>1</v>
      </c>
      <c r="K60" s="93">
        <v>233</v>
      </c>
      <c r="L60" s="93">
        <v>82</v>
      </c>
      <c r="M60" s="87">
        <f>K60/K62</f>
        <v>2.5681109350685394E-2</v>
      </c>
      <c r="N60" s="97">
        <v>6</v>
      </c>
      <c r="O60" s="93">
        <v>3725.3101000000001</v>
      </c>
      <c r="P60" s="93">
        <v>1839.891611</v>
      </c>
      <c r="Q60" s="98">
        <f>O60/O62</f>
        <v>0.42030092075259123</v>
      </c>
      <c r="R60" s="24">
        <v>2</v>
      </c>
      <c r="S60" s="8">
        <v>699.40149899999994</v>
      </c>
      <c r="T60" s="31">
        <v>216.972801</v>
      </c>
      <c r="U60" s="18">
        <f>S60/S62</f>
        <v>5.6819404496450829E-2</v>
      </c>
      <c r="V60" s="92">
        <v>1</v>
      </c>
      <c r="W60" s="93">
        <v>1350</v>
      </c>
      <c r="X60" s="93">
        <v>675</v>
      </c>
      <c r="Y60" s="98">
        <f>W60/W62</f>
        <v>0.24725274725274726</v>
      </c>
      <c r="Z60" s="24">
        <v>1</v>
      </c>
      <c r="AA60" s="8">
        <v>163</v>
      </c>
      <c r="AB60" s="8">
        <v>42.351685000000003</v>
      </c>
      <c r="AC60" s="17">
        <f>AA60/AA62</f>
        <v>3.2336778622016782E-2</v>
      </c>
      <c r="AD60" s="14"/>
      <c r="AE60" s="8"/>
      <c r="AF60" s="8"/>
      <c r="AG60" s="17"/>
      <c r="AH60" s="14"/>
      <c r="AI60" s="8"/>
      <c r="AJ60" s="8"/>
      <c r="AK60" s="18"/>
      <c r="AL60" s="7">
        <v>2</v>
      </c>
      <c r="AM60" s="8">
        <v>3200</v>
      </c>
      <c r="AN60" s="8">
        <v>1600</v>
      </c>
      <c r="AO60" s="9">
        <f>AM60/AM62</f>
        <v>0.49647040570940965</v>
      </c>
      <c r="AP60" s="145">
        <f>B60+F60+J60+N60+R60+V60+Z60+AD60+AH60+AL60</f>
        <v>27</v>
      </c>
      <c r="AQ60" s="8">
        <f t="shared" si="16"/>
        <v>14226.905599</v>
      </c>
      <c r="AR60" s="8">
        <f t="shared" si="16"/>
        <v>6411.6320669999996</v>
      </c>
      <c r="AS60" s="17">
        <f>AQ60/AQ62</f>
        <v>0.20261716882383954</v>
      </c>
      <c r="AT60" s="135"/>
      <c r="AU60" s="135"/>
    </row>
    <row r="61" spans="1:47" s="28" customFormat="1" ht="36" customHeight="1" thickBot="1" x14ac:dyDescent="0.3">
      <c r="A61" s="23" t="s">
        <v>45</v>
      </c>
      <c r="B61" s="160">
        <v>1</v>
      </c>
      <c r="C61" s="161">
        <v>350</v>
      </c>
      <c r="D61" s="162">
        <v>23.02</v>
      </c>
      <c r="E61" s="163">
        <f>C61/C62</f>
        <v>4.6839385338790611E-2</v>
      </c>
      <c r="F61" s="14"/>
      <c r="G61" s="8"/>
      <c r="H61" s="31"/>
      <c r="I61" s="20"/>
      <c r="J61" s="164">
        <v>1</v>
      </c>
      <c r="K61" s="161">
        <v>390</v>
      </c>
      <c r="L61" s="161">
        <v>191.5</v>
      </c>
      <c r="M61" s="88">
        <f>K61/K62</f>
        <v>4.2985547840203024E-2</v>
      </c>
      <c r="N61" s="165">
        <v>1</v>
      </c>
      <c r="O61" s="161">
        <v>224</v>
      </c>
      <c r="P61" s="161">
        <v>102.1816</v>
      </c>
      <c r="Q61" s="166">
        <f>O61/O62</f>
        <v>2.5272367593930083E-2</v>
      </c>
      <c r="R61" s="39">
        <v>3</v>
      </c>
      <c r="S61" s="10">
        <v>3672</v>
      </c>
      <c r="T61" s="32">
        <v>1836</v>
      </c>
      <c r="U61" s="20">
        <f>S61/S62</f>
        <v>0.29831342027330637</v>
      </c>
      <c r="V61" s="167"/>
      <c r="W61" s="168"/>
      <c r="X61" s="168"/>
      <c r="Y61" s="169"/>
      <c r="Z61" s="39"/>
      <c r="AA61" s="10"/>
      <c r="AB61" s="10"/>
      <c r="AC61" s="19">
        <f>AA61/AA62</f>
        <v>0</v>
      </c>
      <c r="AD61" s="158"/>
      <c r="AE61" s="10"/>
      <c r="AF61" s="10"/>
      <c r="AG61" s="19"/>
      <c r="AH61" s="158"/>
      <c r="AI61" s="10"/>
      <c r="AJ61" s="10"/>
      <c r="AK61" s="20"/>
      <c r="AL61" s="159">
        <v>1</v>
      </c>
      <c r="AM61" s="10">
        <v>130</v>
      </c>
      <c r="AN61" s="10">
        <v>65</v>
      </c>
      <c r="AO61" s="11">
        <f>AM61/AM62</f>
        <v>2.0169110231944766E-2</v>
      </c>
      <c r="AP61" s="147">
        <f>B61+F61+J61+N61+R61+V61+Z61+AD61+AH61+AL61</f>
        <v>7</v>
      </c>
      <c r="AQ61" s="8">
        <f t="shared" si="16"/>
        <v>4766</v>
      </c>
      <c r="AR61" s="8">
        <f t="shared" si="16"/>
        <v>2217.7015999999999</v>
      </c>
      <c r="AS61" s="17">
        <f>AQ61/AQ62</f>
        <v>6.7876561062041194E-2</v>
      </c>
    </row>
    <row r="62" spans="1:47" s="68" customFormat="1" ht="21.75" customHeight="1" thickBot="1" x14ac:dyDescent="0.3">
      <c r="A62" s="67" t="s">
        <v>3</v>
      </c>
      <c r="B62" s="73">
        <f t="shared" ref="B62:M62" si="17">SUM(B58:B61)</f>
        <v>37</v>
      </c>
      <c r="C62" s="73">
        <f t="shared" si="17"/>
        <v>7472.3440000000001</v>
      </c>
      <c r="D62" s="170">
        <f>SUM(D58:D61)</f>
        <v>2754.8734840000002</v>
      </c>
      <c r="E62" s="78">
        <f t="shared" si="17"/>
        <v>0.99999999999999989</v>
      </c>
      <c r="F62" s="56">
        <f t="shared" si="17"/>
        <v>43</v>
      </c>
      <c r="G62" s="58">
        <f>SUM(G58:G61)</f>
        <v>8468.2055569999993</v>
      </c>
      <c r="H62" s="58">
        <f t="shared" si="17"/>
        <v>4015.3395219999998</v>
      </c>
      <c r="I62" s="57">
        <f t="shared" si="17"/>
        <v>1</v>
      </c>
      <c r="J62" s="81">
        <f t="shared" si="17"/>
        <v>44</v>
      </c>
      <c r="K62" s="82">
        <f t="shared" si="17"/>
        <v>9072.8167859999994</v>
      </c>
      <c r="L62" s="83">
        <f t="shared" si="17"/>
        <v>4126.5103339999996</v>
      </c>
      <c r="M62" s="51">
        <f t="shared" si="17"/>
        <v>1</v>
      </c>
      <c r="N62" s="86">
        <f>SUM(N58:N61)</f>
        <v>59</v>
      </c>
      <c r="O62" s="85">
        <f>SUM(O58:O61)</f>
        <v>8863.4354960000001</v>
      </c>
      <c r="P62" s="85">
        <f>SUM(P58:P61)</f>
        <v>4058.2734369999998</v>
      </c>
      <c r="Q62" s="80">
        <f>SUM(Q58:Q61)</f>
        <v>0.99999999999999989</v>
      </c>
      <c r="R62" s="50">
        <f>SUM(R58:R61)</f>
        <v>20</v>
      </c>
      <c r="S62" s="53">
        <f t="shared" ref="S62:U62" si="18">SUM(S58:S61)</f>
        <v>12309.201499000001</v>
      </c>
      <c r="T62" s="54">
        <f t="shared" si="18"/>
        <v>4827.021796</v>
      </c>
      <c r="U62" s="75">
        <f t="shared" si="18"/>
        <v>1</v>
      </c>
      <c r="V62" s="73">
        <f t="shared" ref="V62:AS62" si="19">SUM(V58:V61)</f>
        <v>6</v>
      </c>
      <c r="W62" s="89">
        <f>SUM(W58:W61)</f>
        <v>5460</v>
      </c>
      <c r="X62" s="90">
        <f>SUM(X58:X61)</f>
        <v>2730</v>
      </c>
      <c r="Y62" s="91">
        <f t="shared" si="19"/>
        <v>1</v>
      </c>
      <c r="Z62" s="50">
        <f t="shared" si="19"/>
        <v>15</v>
      </c>
      <c r="AA62" s="53">
        <f t="shared" si="19"/>
        <v>5040.7</v>
      </c>
      <c r="AB62" s="53">
        <f t="shared" si="19"/>
        <v>1687.4550759900001</v>
      </c>
      <c r="AC62" s="49">
        <f t="shared" si="19"/>
        <v>1</v>
      </c>
      <c r="AD62" s="45">
        <f t="shared" si="19"/>
        <v>17</v>
      </c>
      <c r="AE62" s="53">
        <f t="shared" si="19"/>
        <v>3603</v>
      </c>
      <c r="AF62" s="53">
        <f t="shared" si="19"/>
        <v>1741.9634442000001</v>
      </c>
      <c r="AG62" s="49">
        <f t="shared" si="19"/>
        <v>1</v>
      </c>
      <c r="AH62" s="45">
        <f>SUM(AH58:AH61)</f>
        <v>11</v>
      </c>
      <c r="AI62" s="53">
        <f t="shared" si="19"/>
        <v>3480.4929999999999</v>
      </c>
      <c r="AJ62" s="54">
        <f t="shared" si="19"/>
        <v>1526.541152</v>
      </c>
      <c r="AK62" s="51">
        <f t="shared" ref="AK62:AO62" si="20">SUM(AK58:AK61)</f>
        <v>1</v>
      </c>
      <c r="AL62" s="45">
        <f>SUM(AL58:AL61)</f>
        <v>10</v>
      </c>
      <c r="AM62" s="53">
        <f>SUM(AM58:AM61)</f>
        <v>6445.5</v>
      </c>
      <c r="AN62" s="53">
        <f t="shared" si="20"/>
        <v>3158.0054</v>
      </c>
      <c r="AO62" s="112">
        <f t="shared" si="20"/>
        <v>1</v>
      </c>
      <c r="AP62" s="148">
        <f>SUM(AP58:AP61)</f>
        <v>262</v>
      </c>
      <c r="AQ62" s="146">
        <f>SUM(AQ58:AQ61)</f>
        <v>70215.696338000009</v>
      </c>
      <c r="AR62" s="53">
        <f>SUM(AR58:AR61)</f>
        <v>30625.983645189997</v>
      </c>
      <c r="AS62" s="49">
        <f t="shared" si="19"/>
        <v>0.99999999999999989</v>
      </c>
    </row>
    <row r="63" spans="1:47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54"/>
      <c r="AR63" s="154"/>
      <c r="AS63" s="2"/>
    </row>
    <row r="64" spans="1:47" x14ac:dyDescent="0.25"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133"/>
      <c r="AR64" s="133"/>
      <c r="AS64" s="2"/>
    </row>
    <row r="65" spans="43:44" x14ac:dyDescent="0.25">
      <c r="AQ65" s="129"/>
      <c r="AR65" s="129"/>
    </row>
  </sheetData>
  <mergeCells count="61">
    <mergeCell ref="J4:J5"/>
    <mergeCell ref="N3:Q3"/>
    <mergeCell ref="N4:N5"/>
    <mergeCell ref="O4:O5"/>
    <mergeCell ref="P4:P5"/>
    <mergeCell ref="Q4:Q5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A18:M18"/>
    <mergeCell ref="A19:A20"/>
    <mergeCell ref="B19:E19"/>
    <mergeCell ref="F19:I19"/>
    <mergeCell ref="J19:M19"/>
    <mergeCell ref="F56:I56"/>
    <mergeCell ref="J56:M56"/>
    <mergeCell ref="N56:Q56"/>
    <mergeCell ref="N19:Q19"/>
    <mergeCell ref="A40:M40"/>
    <mergeCell ref="B41:E41"/>
    <mergeCell ref="F41:I41"/>
    <mergeCell ref="J41:M41"/>
    <mergeCell ref="A41:A42"/>
    <mergeCell ref="A56:A57"/>
    <mergeCell ref="B56:D56"/>
    <mergeCell ref="A55:J55"/>
    <mergeCell ref="N41:Q41"/>
    <mergeCell ref="R19:U19"/>
    <mergeCell ref="Z19:AC19"/>
    <mergeCell ref="AD19:AG19"/>
    <mergeCell ref="AD41:AG41"/>
    <mergeCell ref="R56:U56"/>
    <mergeCell ref="V56:Y56"/>
    <mergeCell ref="Z56:AC56"/>
    <mergeCell ref="AD56:AG56"/>
    <mergeCell ref="R41:U41"/>
    <mergeCell ref="Z41:AC41"/>
    <mergeCell ref="V19:Y19"/>
    <mergeCell ref="V41:Y41"/>
    <mergeCell ref="AP56:AS56"/>
    <mergeCell ref="AP19:AS19"/>
    <mergeCell ref="AP41:AS41"/>
    <mergeCell ref="AH41:AK41"/>
    <mergeCell ref="AH19:AK19"/>
    <mergeCell ref="AL56:AO56"/>
    <mergeCell ref="AL41:AO41"/>
    <mergeCell ref="AL19:AO19"/>
    <mergeCell ref="AH56:AK56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2021-06-18T11:52:11Z</dcterms:modified>
</cp:coreProperties>
</file>